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sotor\Desktop\FONDO PARA HOSPITALES\PROCESOS 2025\CONVENIO MARCO\MOBILIAIRIO\"/>
    </mc:Choice>
  </mc:AlternateContent>
  <bookViews>
    <workbookView xWindow="0" yWindow="0" windowWidth="28800" windowHeight="11910" activeTab="2"/>
  </bookViews>
  <sheets>
    <sheet name="Anexo 1 CumplimRequerimTécnicos" sheetId="5" r:id="rId1"/>
    <sheet name="Anexo 2 Matriz_Evaluación" sheetId="6" r:id="rId2"/>
    <sheet name="Anexo 2 Resumen de Puntajes" sheetId="3" r:id="rId3"/>
    <sheet name="Anexo 3 Cuadro Adjudicación" sheetId="4" r:id="rId4"/>
  </sheets>
  <externalReferences>
    <externalReference r:id="rId5"/>
  </externalReferences>
  <definedNames>
    <definedName name="_xlnm.Print_Area" localSheetId="0">'Anexo 1 CumplimRequerimTécnicos'!$A$2:$C$36</definedName>
    <definedName name="_xlnm.Print_Area" localSheetId="1">'Anexo 2 Matriz_Evaluación'!$A$1:$I$114</definedName>
    <definedName name="_xlnm.Print_Area" localSheetId="2">'Anexo 2 Resumen de Puntajes'!$A$1:$H$10</definedName>
    <definedName name="_xlnm.Print_Area" localSheetId="3">'Anexo 3 Cuadro Adjudicación'!$A$1:$E$20</definedName>
    <definedName name="bfgdf" localSheetId="0">#REF!</definedName>
    <definedName name="bfgdf" localSheetId="1">#REF!</definedName>
    <definedName name="bfgdf">#REF!</definedName>
    <definedName name="d" localSheetId="0">#REF!</definedName>
    <definedName name="d" localSheetId="1">#REF!</definedName>
    <definedName name="d">#REF!</definedName>
    <definedName name="DAT" localSheetId="0">#REF!</definedName>
    <definedName name="DAT" localSheetId="1">#REF!</definedName>
    <definedName name="DAT">#REF!</definedName>
    <definedName name="dfdfds" localSheetId="0">#REF!</definedName>
    <definedName name="dfdfds" localSheetId="1">#REF!</definedName>
    <definedName name="dfdfds">#REF!</definedName>
    <definedName name="dg" localSheetId="0">#REF!</definedName>
    <definedName name="dg" localSheetId="1">#REF!</definedName>
    <definedName name="dg">#REF!</definedName>
    <definedName name="e" localSheetId="0">#REF!</definedName>
    <definedName name="e" localSheetId="1">#REF!</definedName>
    <definedName name="e">#REF!</definedName>
    <definedName name="fdf" localSheetId="0">#REF!</definedName>
    <definedName name="fdf" localSheetId="1">#REF!</definedName>
    <definedName name="fdf">#REF!</definedName>
    <definedName name="g" localSheetId="0">#REF!</definedName>
    <definedName name="g" localSheetId="1">#REF!</definedName>
    <definedName name="g">#REF!</definedName>
    <definedName name="h" localSheetId="0">#REF!</definedName>
    <definedName name="h" localSheetId="1">#REF!</definedName>
    <definedName name="h">#REF!</definedName>
    <definedName name="ITWN" localSheetId="0">#REF!</definedName>
    <definedName name="ITWN" localSheetId="1">#REF!</definedName>
    <definedName name="ITWN">#REF!</definedName>
    <definedName name="j" localSheetId="0">#REF!</definedName>
    <definedName name="j" localSheetId="1">#REF!</definedName>
    <definedName name="j">#REF!</definedName>
    <definedName name="jhuhg" localSheetId="0">#REF!</definedName>
    <definedName name="jhuhg" localSheetId="1">#REF!</definedName>
    <definedName name="jhuhg">#REF!</definedName>
    <definedName name="jj" localSheetId="0">#REF!</definedName>
    <definedName name="jj" localSheetId="1">#REF!</definedName>
    <definedName name="jj">#REF!</definedName>
    <definedName name="k" localSheetId="0">#REF!</definedName>
    <definedName name="k" localSheetId="1">#REF!</definedName>
    <definedName name="k">#REF!</definedName>
    <definedName name="LI" localSheetId="0">#REF!</definedName>
    <definedName name="LI" localSheetId="1">#REF!</definedName>
    <definedName name="LI">#REF!</definedName>
    <definedName name="lis" localSheetId="0">#REF!</definedName>
    <definedName name="lis" localSheetId="1">#REF!</definedName>
    <definedName name="lis">#REF!</definedName>
    <definedName name="LIST" localSheetId="0">#REF!</definedName>
    <definedName name="LIST" localSheetId="1">#REF!</definedName>
    <definedName name="LIST">#REF!</definedName>
    <definedName name="lista">'[1]ANEXO 5 RR.TT'!$B$6:$B$7</definedName>
    <definedName name="qww" localSheetId="0">#REF!</definedName>
    <definedName name="qww" localSheetId="1">#REF!</definedName>
    <definedName name="qww">#REF!</definedName>
    <definedName name="si" localSheetId="0">#REF!</definedName>
    <definedName name="si" localSheetId="1">#REF!</definedName>
    <definedName name="si">#REF!</definedName>
    <definedName name="t" localSheetId="0">#REF!</definedName>
    <definedName name="t" localSheetId="1">#REF!</definedName>
    <definedName name="t">#REF!</definedName>
    <definedName name="wdwd" localSheetId="0">#REF!</definedName>
    <definedName name="wdwd" localSheetId="1">#REF!</definedName>
    <definedName name="wdwd">#REF!</definedName>
    <definedName name="y" localSheetId="0">#REF!</definedName>
    <definedName name="y" localSheetId="1">#REF!</definedName>
    <definedName name="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6" l="1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3" i="6"/>
  <c r="G22" i="6"/>
  <c r="G21" i="6"/>
  <c r="G19" i="6"/>
  <c r="G18" i="6"/>
  <c r="G17" i="6"/>
  <c r="G16" i="6"/>
  <c r="G15" i="6"/>
  <c r="G14" i="6"/>
  <c r="G13" i="6"/>
  <c r="G12" i="6"/>
  <c r="G11" i="6"/>
  <c r="G6" i="6"/>
  <c r="G7" i="6"/>
  <c r="G8" i="6"/>
  <c r="G9" i="6"/>
  <c r="E16" i="4" l="1"/>
  <c r="E10" i="4" l="1"/>
  <c r="E11" i="4"/>
  <c r="E9" i="4"/>
  <c r="D8" i="3" l="1"/>
  <c r="E8" i="3"/>
  <c r="F8" i="3"/>
  <c r="G8" i="3"/>
  <c r="H8" i="3"/>
  <c r="C8" i="3"/>
  <c r="H63" i="6" l="1"/>
  <c r="H54" i="6"/>
  <c r="H51" i="6"/>
  <c r="H61" i="6"/>
  <c r="H55" i="6"/>
  <c r="H52" i="6"/>
  <c r="H43" i="6"/>
  <c r="H40" i="6"/>
  <c r="I38" i="6" s="1"/>
  <c r="H28" i="6"/>
  <c r="H38" i="6"/>
  <c r="H39" i="6"/>
  <c r="H18" i="6"/>
  <c r="H19" i="6"/>
  <c r="H20" i="6"/>
  <c r="H21" i="6"/>
  <c r="I21" i="6" s="1"/>
  <c r="H22" i="6"/>
  <c r="H23" i="6"/>
  <c r="G20" i="6"/>
  <c r="H8" i="6"/>
  <c r="H7" i="6"/>
  <c r="H6" i="6"/>
  <c r="H56" i="6"/>
  <c r="H47" i="6"/>
  <c r="H42" i="6"/>
  <c r="H33" i="6"/>
  <c r="H16" i="6"/>
  <c r="H41" i="6"/>
  <c r="H15" i="6"/>
  <c r="I18" i="6"/>
  <c r="I35" i="6"/>
  <c r="H62" i="6"/>
  <c r="H60" i="6"/>
  <c r="H59" i="6"/>
  <c r="H58" i="6"/>
  <c r="H57" i="6"/>
  <c r="H37" i="6"/>
  <c r="H36" i="6"/>
  <c r="H35" i="6"/>
  <c r="H17" i="6"/>
  <c r="H53" i="6"/>
  <c r="H50" i="6"/>
  <c r="H49" i="6"/>
  <c r="H48" i="6"/>
  <c r="H46" i="6"/>
  <c r="H34" i="6"/>
  <c r="H32" i="6"/>
  <c r="H31" i="6"/>
  <c r="H30" i="6"/>
  <c r="H29" i="6"/>
  <c r="H27" i="6"/>
  <c r="H26" i="6"/>
  <c r="I49" i="6" l="1"/>
  <c r="I61" i="6"/>
  <c r="I58" i="6"/>
  <c r="I55" i="6"/>
  <c r="I52" i="6"/>
  <c r="I41" i="6"/>
  <c r="I32" i="6"/>
  <c r="I15" i="6"/>
  <c r="I46" i="6"/>
  <c r="I26" i="6"/>
  <c r="I29" i="6"/>
  <c r="H14" i="6" l="1"/>
  <c r="H13" i="6"/>
  <c r="H12" i="6"/>
  <c r="I12" i="6" s="1"/>
  <c r="H11" i="6"/>
  <c r="H10" i="6"/>
  <c r="H9" i="6"/>
  <c r="I9" i="6" l="1"/>
  <c r="I6" i="6"/>
  <c r="E12" i="4" l="1"/>
  <c r="E13" i="4" l="1"/>
  <c r="E14" i="4" s="1"/>
</calcChain>
</file>

<file path=xl/sharedStrings.xml><?xml version="1.0" encoding="utf-8"?>
<sst xmlns="http://schemas.openxmlformats.org/spreadsheetml/2006/main" count="190" uniqueCount="79">
  <si>
    <t>Proveedor</t>
  </si>
  <si>
    <t>Variables</t>
  </si>
  <si>
    <t>%
Asignado</t>
  </si>
  <si>
    <t>Puntaje</t>
  </si>
  <si>
    <t>Puntaje
Ponderado</t>
  </si>
  <si>
    <t>Puntaje
Total</t>
  </si>
  <si>
    <t>Garantía (meses)</t>
  </si>
  <si>
    <t>Precio con IVA incluido ($)</t>
  </si>
  <si>
    <t>MATRIZ DE EVALUACIÓN DE OFERTAS</t>
  </si>
  <si>
    <t>Producto</t>
  </si>
  <si>
    <t>RUT:</t>
  </si>
  <si>
    <t>Item</t>
  </si>
  <si>
    <t>Subtotal neto ($)</t>
  </si>
  <si>
    <t>IVA 19%</t>
  </si>
  <si>
    <t>Total ($)</t>
  </si>
  <si>
    <t>CUADRO DE ADJUDICACIÓN</t>
  </si>
  <si>
    <t>Total Bruto</t>
  </si>
  <si>
    <t>ESCRITORIO EN "L"</t>
  </si>
  <si>
    <t>Plazo Entrega (días hábiles)</t>
  </si>
  <si>
    <t>NOMBRE:</t>
  </si>
  <si>
    <t>Datos de Oferta
Precio Valor bruto c/ Dscto</t>
  </si>
  <si>
    <t>ITEM</t>
  </si>
  <si>
    <t>DESCRIPCIÓN</t>
  </si>
  <si>
    <t>CANTIDAD</t>
  </si>
  <si>
    <t>PRECIO UNITARIO</t>
  </si>
  <si>
    <t>VATOR TOTAL NETO</t>
  </si>
  <si>
    <t xml:space="preserve"> CARABINEROS DE CHILE</t>
  </si>
  <si>
    <t xml:space="preserve">SUBDIRECCIÓN DE SALUD </t>
  </si>
  <si>
    <t>DEPARTAMENTO DE ABASTECIMIENTO</t>
  </si>
  <si>
    <t>ANEXO N° 1</t>
  </si>
  <si>
    <t>REQUERIMIENTOS TÉCNICOS MÍNIMOS EXIGIDOS</t>
  </si>
  <si>
    <t>El proveedor debe presentar su oferta técnica, utilizando el siguiente formato, donde indicará si cumple o no cumple con las especificaciones establecidas en el presente anexo. En el caso de no cumplir totalmente y ofrezca un producto similar o alternativo, deberá señalar en el campo las observaciones pertinentes,  para someter a consideración del evaluador. Deberá también adjuntar ficha técnica con imagen y descripción detallada de las especificaciones del producto ofrecido.</t>
  </si>
  <si>
    <t>EVENTAIL SPA</t>
  </si>
  <si>
    <t>N°</t>
  </si>
  <si>
    <t>PRODUCTO</t>
  </si>
  <si>
    <t xml:space="preserve">ESPECIFICACIONES TECNICAS </t>
  </si>
  <si>
    <r>
      <t xml:space="preserve">Requerimientos Técnicos:  El cumplimiento de los requerimientos técnicos se evaluará de la siguiente forma: </t>
    </r>
    <r>
      <rPr>
        <b/>
        <sz val="10"/>
        <rFont val="Arial"/>
        <family val="2"/>
      </rPr>
      <t/>
    </r>
  </si>
  <si>
    <t>NOMBRE EMPRESA</t>
  </si>
  <si>
    <t>FIRMA REPRESENTANTE LEGAL:</t>
  </si>
  <si>
    <t>FECHA</t>
  </si>
  <si>
    <t xml:space="preserve">RESUMEN DE EVALUACIÓN FINAL POR PROVEEDOR, SEGÚN ITEM </t>
  </si>
  <si>
    <r>
      <rPr>
        <b/>
        <sz val="11"/>
        <rFont val="Calibri"/>
        <family val="2"/>
        <scheme val="minor"/>
      </rPr>
      <t xml:space="preserve">CUMPLE: </t>
    </r>
    <r>
      <rPr>
        <sz val="11"/>
        <rFont val="Calibri"/>
        <family val="2"/>
        <scheme val="minor"/>
      </rPr>
      <t xml:space="preserve">Satisface completamente los requerimientos, cumpliendo con todo lo señalado en las especificaciones técnicas solicitadas en cada ítem. También podría comprender las ofertas que presentan alguna alternativa a los requerimientos técnicos descritos por el mandante, debiendo el oferente, adjuntar igualmente la ficha técnica con una clara y completa descripción de las cualidades del producto ofertado para que la comisión evaluadora considere su oferta. </t>
    </r>
  </si>
  <si>
    <r>
      <rPr>
        <b/>
        <sz val="11"/>
        <rFont val="Calibri"/>
        <family val="2"/>
        <scheme val="minor"/>
      </rPr>
      <t>NO CUMPLE:</t>
    </r>
    <r>
      <rPr>
        <sz val="11"/>
        <rFont val="Calibri"/>
        <family val="2"/>
        <scheme val="minor"/>
      </rPr>
      <t xml:space="preserve"> No satisface o no Informa ( 0 puntos), esto Implica que lo ofertado por el proveedor no se ajusta a lo requerido y/o no adjunta ningún tipo de anexo técnico o documento que permita evaluar la oferta (ficha técnica u otros). </t>
    </r>
  </si>
  <si>
    <r>
      <t xml:space="preserve">* </t>
    </r>
    <r>
      <rPr>
        <b/>
        <u/>
        <sz val="11"/>
        <rFont val="Calibri"/>
        <family val="2"/>
        <scheme val="minor"/>
      </rPr>
      <t xml:space="preserve"> Es requisito absoluto que los muebles sean entregados armados en el lugar de destino.</t>
    </r>
  </si>
  <si>
    <r>
      <t xml:space="preserve">*  </t>
    </r>
    <r>
      <rPr>
        <b/>
        <u/>
        <sz val="11"/>
        <rFont val="Calibri"/>
        <family val="2"/>
        <scheme val="minor"/>
      </rPr>
      <t>Las imágenes y medidas aquí señaladas, son sólo referenciales y aproximadas con un margen de +/- 5 a 10  cms.</t>
    </r>
  </si>
  <si>
    <t>RESUMEN DE CUMPLIMIENTO</t>
  </si>
  <si>
    <t>PROMEDIO FINAL</t>
  </si>
  <si>
    <t xml:space="preserve">SILLÓN EJECUTIVO ERGONÓMICO
</t>
  </si>
  <si>
    <t xml:space="preserve"> Medidas Referenciales:
Alto total 120 - 130 cm (+/- 15 cm de tolerancia); 
Alto asiento 45-55 cm (+/- 10 cm de tolerancia);
Ancho total 65 cm (+/- 15 cm de tolerancia);
Profundidad 55 cm (+/- 15 cm de tolerancia);                                         ESTRUCTURA  Silla ejecutiva con cabecero, mecanismo sicrónico, respaldo de malla, con soporte lumbar y regulación de altura del asiento. Asiento acolchado. Apoya brazo regulable. Debe soportar carga máxima de al menos 110 kg.        Material referencial:
Asiento: tela 
Respaldo: Malla
Base: Nylon polipropileno, cromada o alumnio pulido                   
 COLOR:  Blanca, gris o negro</t>
  </si>
  <si>
    <t>SILLÓN TIPO GAMER ERGONOMICO</t>
  </si>
  <si>
    <t xml:space="preserve">Alto total 120 - 130 cm (+/- 15 cm de tolerancia);                      Rango de altura del asiento: 42-52 cm (+/- 10 cm de tolerancia)
Ángulo de inclinación: 90 -135 grados
Rotación de 360 grados
Soporte máxima: 130kgs.                                                                             Material del tapiz: Cuero sintético (PU)
Color: Negro o gris
Cuenta con ruedas 
Con altura ajustable                                                                                                  Base: Nylon polipropileno, cromada o alumnio pulido  
Cuenta con apoyacabeza 
Con apoyapiés 
</t>
  </si>
  <si>
    <t>BASTIÁN PIZARRO LEÓN
17.203.260-5</t>
  </si>
  <si>
    <t>SILLÓN EJECUTIVO ERGONÓMICO</t>
  </si>
  <si>
    <t xml:space="preserve">Cubierta de MDF o melamina color café  laminada 25 mm,
Con cajonera y pasacables. Medidas: 140x60x75 cm.(+- 10cm)   Estructura metálica negra </t>
  </si>
  <si>
    <t>COMERCIALIZADORA DE MUEBLES HP LIMITADA</t>
  </si>
  <si>
    <t>GAMO SPA</t>
  </si>
  <si>
    <t>EVENTAIL SPA
76.710.414-6</t>
  </si>
  <si>
    <t>STATUS SPA
77.393.671-4</t>
  </si>
  <si>
    <t>METALURGICA SILCOSIL SPA 
79.909.150-K</t>
  </si>
  <si>
    <t>GAMO SPA
77.547.481-5</t>
  </si>
  <si>
    <t>BASTIÁN PIZARRO LEÓN</t>
  </si>
  <si>
    <t xml:space="preserve"> STATUS SPA</t>
  </si>
  <si>
    <t xml:space="preserve"> 
METALURGICA SILCOSIL SPA</t>
  </si>
  <si>
    <t>ADQUISICIÓN DE SILLAS Y ESCRITORIOS PARA DIFERENTES DEPENDENCIAS  DEL HOSPITAL DE CARABINEROS.</t>
  </si>
  <si>
    <t>COTIZACIÓN ID 5802381-8775MKCC</t>
  </si>
  <si>
    <t>COTIZACIÓN 5802381-8775MKCC  - ADQUISICIÓN DE SILLAS Y ESCRITORIOS PARA DIFERENTES DEPENDENCIAS  DEL HOSPITAL DE CARABINEROS.</t>
  </si>
  <si>
    <t>COTIZACIÓN ID  5802381-8775MKCC</t>
  </si>
  <si>
    <t>NO CUMPLE, PROVEEDOR OFRECE PRODUCTO QUE SOPORTA CARGA MAXIMA DE 120 KG, Y LO SOLICITADO ES 120 KG MAXIMO.</t>
  </si>
  <si>
    <t>CUMPLE</t>
  </si>
  <si>
    <t>NO CUMPLE, PROVEEDO NO INDICA SI TIENE ALTURA AJUSTABLE.</t>
  </si>
  <si>
    <t>NO CUMPLE, EL ALTO ESPECIFICADO</t>
  </si>
  <si>
    <t>NO CUMPLE, ANCHO TOTAL Y APOYA BRAZO ABATIBLES</t>
  </si>
  <si>
    <t xml:space="preserve">NO CUMPLE, NO INDICA ANCHO TOTAL </t>
  </si>
  <si>
    <t>NO CUMPLE, ANCHO EXCEDE EL SOLICITADO (140 CM)</t>
  </si>
  <si>
    <t xml:space="preserve">  - Plazo Entrega:  03 días corridos
  - Garantía        :  24 meses contados desde la fecha de recepción conforme.</t>
  </si>
  <si>
    <t xml:space="preserve">OFERTA ECONOMICA </t>
  </si>
  <si>
    <t>Descuento 15%</t>
  </si>
  <si>
    <t>COMERCIALIZADORA DE MUEBLES HP LIMITADA
76.058.118-6</t>
  </si>
  <si>
    <t>76.058.118-6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</si>
</sst>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 &quot;$&quot;* #,##0_ ;_ &quot;$&quot;* \-#,##0_ ;_ &quot;$&quot;* &quot;-&quot;_ ;_ @_ "/>
    <numFmt numFmtId="41" formatCode="_ * #,##0_ ;_ * \-#,##0_ ;_ * &quot;-&quot;_ ;_ @_ 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&quot;$&quot;\ #,##0"/>
    <numFmt numFmtId="168" formatCode="_-&quot;$&quot;\ * #,##0_-;\-&quot;$&quot;\ * #,##0_-;_-&quot;$&quot;\ * &quot;-&quot;??_-;_-@_-"/>
    <numFmt numFmtId="169" formatCode="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u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9"/>
      <name val="Calibri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9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u/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0" xfId="0" applyFill="1"/>
    <xf numFmtId="0" fontId="0" fillId="2" borderId="0" xfId="0" applyFont="1" applyFill="1"/>
    <xf numFmtId="0" fontId="8" fillId="0" borderId="0" xfId="0" applyFont="1"/>
    <xf numFmtId="0" fontId="12" fillId="2" borderId="0" xfId="0" applyFont="1" applyFill="1"/>
    <xf numFmtId="0" fontId="1" fillId="0" borderId="0" xfId="0" applyFont="1"/>
    <xf numFmtId="167" fontId="5" fillId="2" borderId="1" xfId="25" applyNumberFormat="1" applyFont="1" applyFill="1" applyBorder="1" applyAlignment="1">
      <alignment horizontal="center" vertical="center"/>
    </xf>
    <xf numFmtId="0" fontId="13" fillId="2" borderId="0" xfId="5" applyFont="1" applyFill="1" applyBorder="1" applyAlignment="1"/>
    <xf numFmtId="0" fontId="16" fillId="2" borderId="0" xfId="0" applyFont="1" applyFill="1" applyBorder="1" applyAlignment="1">
      <alignment horizontal="center"/>
    </xf>
    <xf numFmtId="0" fontId="11" fillId="2" borderId="0" xfId="39" applyFont="1" applyFill="1" applyBorder="1" applyAlignment="1">
      <alignment horizontal="center"/>
    </xf>
    <xf numFmtId="0" fontId="1" fillId="2" borderId="0" xfId="39" applyFill="1" applyBorder="1"/>
    <xf numFmtId="167" fontId="15" fillId="2" borderId="0" xfId="5" applyNumberFormat="1" applyFont="1" applyFill="1" applyBorder="1" applyAlignment="1">
      <alignment horizontal="center" vertical="center" wrapText="1"/>
    </xf>
    <xf numFmtId="168" fontId="14" fillId="2" borderId="0" xfId="5" applyNumberFormat="1" applyFont="1" applyFill="1" applyBorder="1" applyAlignment="1">
      <alignment horizontal="center" vertical="center" wrapText="1"/>
    </xf>
    <xf numFmtId="168" fontId="14" fillId="2" borderId="0" xfId="5" applyNumberFormat="1" applyFont="1" applyFill="1" applyBorder="1" applyAlignment="1">
      <alignment vertical="center"/>
    </xf>
    <xf numFmtId="41" fontId="0" fillId="2" borderId="0" xfId="44" applyFont="1" applyFill="1" applyBorder="1"/>
    <xf numFmtId="41" fontId="0" fillId="2" borderId="0" xfId="0" applyNumberFormat="1" applyFill="1" applyBorder="1"/>
    <xf numFmtId="0" fontId="0" fillId="2" borderId="0" xfId="0" applyFill="1" applyBorder="1"/>
    <xf numFmtId="0" fontId="5" fillId="2" borderId="1" xfId="25" applyFont="1" applyFill="1" applyBorder="1" applyAlignment="1">
      <alignment horizontal="left" vertical="center" wrapText="1"/>
    </xf>
    <xf numFmtId="1" fontId="5" fillId="2" borderId="1" xfId="25" applyNumberFormat="1" applyFont="1" applyFill="1" applyBorder="1" applyAlignment="1">
      <alignment horizontal="center" vertical="center"/>
    </xf>
    <xf numFmtId="9" fontId="5" fillId="2" borderId="1" xfId="25" applyNumberFormat="1" applyFont="1" applyFill="1" applyBorder="1" applyAlignment="1">
      <alignment horizontal="center" vertical="center"/>
    </xf>
    <xf numFmtId="0" fontId="5" fillId="2" borderId="1" xfId="25" applyFont="1" applyFill="1" applyBorder="1" applyAlignment="1">
      <alignment horizontal="center" vertical="center" wrapText="1"/>
    </xf>
    <xf numFmtId="0" fontId="8" fillId="0" borderId="1" xfId="16" applyFont="1" applyBorder="1" applyAlignment="1">
      <alignment horizontal="center" vertical="center"/>
    </xf>
    <xf numFmtId="0" fontId="8" fillId="0" borderId="1" xfId="16" applyFont="1" applyBorder="1" applyAlignment="1">
      <alignment horizontal="center" vertical="center" wrapText="1"/>
    </xf>
    <xf numFmtId="9" fontId="5" fillId="2" borderId="1" xfId="2" applyNumberFormat="1" applyFont="1" applyFill="1" applyBorder="1" applyAlignment="1" applyProtection="1">
      <alignment horizontal="center" vertical="center" wrapText="1"/>
    </xf>
    <xf numFmtId="0" fontId="5" fillId="4" borderId="1" xfId="38" applyFont="1" applyFill="1" applyBorder="1" applyAlignment="1">
      <alignment horizontal="center" vertical="center"/>
    </xf>
    <xf numFmtId="9" fontId="7" fillId="4" borderId="1" xfId="25" applyNumberFormat="1" applyFont="1" applyFill="1" applyBorder="1" applyAlignment="1">
      <alignment horizontal="center" vertical="center" wrapText="1"/>
    </xf>
    <xf numFmtId="2" fontId="7" fillId="4" borderId="1" xfId="25" applyNumberFormat="1" applyFont="1" applyFill="1" applyBorder="1" applyAlignment="1">
      <alignment horizontal="center" vertical="center" wrapText="1"/>
    </xf>
    <xf numFmtId="0" fontId="7" fillId="4" borderId="1" xfId="38" applyFont="1" applyFill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 vertical="center"/>
    </xf>
    <xf numFmtId="9" fontId="5" fillId="2" borderId="1" xfId="45" applyFont="1" applyFill="1" applyBorder="1" applyAlignment="1">
      <alignment horizontal="center" vertical="center"/>
    </xf>
    <xf numFmtId="0" fontId="17" fillId="2" borderId="0" xfId="2" applyFont="1" applyFill="1" applyBorder="1" applyAlignment="1" applyProtection="1">
      <alignment horizontal="center"/>
    </xf>
    <xf numFmtId="0" fontId="1" fillId="2" borderId="0" xfId="0" applyFont="1" applyFill="1"/>
    <xf numFmtId="0" fontId="8" fillId="2" borderId="0" xfId="0" applyFont="1" applyFill="1"/>
    <xf numFmtId="0" fontId="0" fillId="2" borderId="0" xfId="0" applyFill="1" applyAlignment="1">
      <alignment horizontal="center"/>
    </xf>
    <xf numFmtId="0" fontId="8" fillId="0" borderId="1" xfId="16" applyFont="1" applyBorder="1" applyAlignment="1">
      <alignment horizontal="left" vertical="center"/>
    </xf>
    <xf numFmtId="0" fontId="8" fillId="0" borderId="1" xfId="16" applyFont="1" applyBorder="1" applyAlignment="1">
      <alignment horizontal="left" vertical="center" wrapText="1"/>
    </xf>
    <xf numFmtId="0" fontId="17" fillId="2" borderId="0" xfId="2" applyFont="1" applyFill="1" applyBorder="1" applyAlignment="1" applyProtection="1"/>
    <xf numFmtId="0" fontId="13" fillId="2" borderId="0" xfId="5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2" fontId="5" fillId="2" borderId="1" xfId="46" applyFont="1" applyFill="1" applyBorder="1" applyAlignment="1">
      <alignment horizontal="center" wrapText="1"/>
    </xf>
    <xf numFmtId="0" fontId="5" fillId="2" borderId="0" xfId="16" applyFont="1" applyFill="1" applyBorder="1"/>
    <xf numFmtId="0" fontId="5" fillId="2" borderId="0" xfId="16" applyFont="1" applyFill="1" applyBorder="1" applyAlignment="1" applyProtection="1">
      <alignment horizontal="center"/>
    </xf>
    <xf numFmtId="0" fontId="5" fillId="2" borderId="0" xfId="16" applyFont="1" applyFill="1"/>
    <xf numFmtId="0" fontId="6" fillId="2" borderId="0" xfId="16" applyFont="1" applyFill="1"/>
    <xf numFmtId="0" fontId="5" fillId="2" borderId="0" xfId="16" applyFont="1" applyFill="1" applyAlignment="1">
      <alignment horizontal="center"/>
    </xf>
    <xf numFmtId="0" fontId="8" fillId="0" borderId="8" xfId="16" applyFont="1" applyBorder="1" applyAlignment="1">
      <alignment horizontal="left" vertical="center" wrapText="1"/>
    </xf>
    <xf numFmtId="0" fontId="5" fillId="2" borderId="0" xfId="1" applyFont="1" applyFill="1"/>
    <xf numFmtId="0" fontId="5" fillId="2" borderId="0" xfId="1" applyFont="1" applyFill="1" applyAlignment="1">
      <alignment vertical="center"/>
    </xf>
    <xf numFmtId="0" fontId="12" fillId="2" borderId="0" xfId="1" applyFont="1" applyFill="1" applyAlignment="1">
      <alignment horizontal="left" wrapText="1"/>
    </xf>
    <xf numFmtId="0" fontId="10" fillId="2" borderId="0" xfId="1" applyFont="1" applyFill="1" applyAlignment="1">
      <alignment horizontal="left"/>
    </xf>
    <xf numFmtId="0" fontId="12" fillId="2" borderId="0" xfId="1" applyFont="1" applyFill="1" applyAlignment="1">
      <alignment horizontal="center"/>
    </xf>
    <xf numFmtId="0" fontId="12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43" applyFont="1" applyFill="1" applyAlignment="1">
      <alignment horizontal="center" vertical="center"/>
    </xf>
    <xf numFmtId="0" fontId="12" fillId="2" borderId="0" xfId="5" applyFont="1" applyFill="1" applyAlignment="1">
      <alignment vertical="center" wrapText="1"/>
    </xf>
    <xf numFmtId="0" fontId="5" fillId="2" borderId="0" xfId="5" applyFont="1" applyFill="1"/>
    <xf numFmtId="0" fontId="11" fillId="2" borderId="0" xfId="39" applyFont="1" applyFill="1" applyAlignment="1">
      <alignment horizontal="center"/>
    </xf>
    <xf numFmtId="0" fontId="1" fillId="2" borderId="0" xfId="39" applyFill="1"/>
    <xf numFmtId="0" fontId="13" fillId="2" borderId="1" xfId="5" applyFont="1" applyFill="1" applyBorder="1" applyAlignment="1">
      <alignment horizontal="center" vertical="center"/>
    </xf>
    <xf numFmtId="0" fontId="13" fillId="2" borderId="5" xfId="5" applyFont="1" applyFill="1" applyBorder="1" applyAlignment="1">
      <alignment horizontal="center" vertical="center"/>
    </xf>
    <xf numFmtId="168" fontId="19" fillId="2" borderId="1" xfId="5" applyNumberFormat="1" applyFont="1" applyFill="1" applyBorder="1" applyAlignment="1">
      <alignment vertical="center"/>
    </xf>
    <xf numFmtId="168" fontId="14" fillId="2" borderId="1" xfId="5" applyNumberFormat="1" applyFont="1" applyFill="1" applyBorder="1" applyAlignment="1">
      <alignment vertical="center"/>
    </xf>
    <xf numFmtId="164" fontId="20" fillId="2" borderId="1" xfId="5" applyNumberFormat="1" applyFont="1" applyFill="1" applyBorder="1" applyAlignment="1">
      <alignment horizontal="left" vertical="center"/>
    </xf>
    <xf numFmtId="41" fontId="0" fillId="2" borderId="0" xfId="44" applyFont="1" applyFill="1"/>
    <xf numFmtId="41" fontId="0" fillId="2" borderId="0" xfId="0" applyNumberFormat="1" applyFill="1"/>
    <xf numFmtId="164" fontId="18" fillId="2" borderId="1" xfId="5" applyNumberFormat="1" applyFont="1" applyFill="1" applyBorder="1" applyAlignment="1">
      <alignment horizontal="left" vertical="center"/>
    </xf>
    <xf numFmtId="0" fontId="1" fillId="0" borderId="0" xfId="16" applyFont="1"/>
    <xf numFmtId="0" fontId="1" fillId="0" borderId="0" xfId="16" applyFont="1" applyAlignment="1">
      <alignment horizontal="center"/>
    </xf>
    <xf numFmtId="0" fontId="8" fillId="0" borderId="0" xfId="16" applyFont="1"/>
    <xf numFmtId="0" fontId="6" fillId="4" borderId="2" xfId="16" applyFont="1" applyFill="1" applyBorder="1" applyAlignment="1">
      <alignment horizontal="center" vertical="center"/>
    </xf>
    <xf numFmtId="0" fontId="6" fillId="4" borderId="6" xfId="16" applyFont="1" applyFill="1" applyBorder="1" applyAlignment="1">
      <alignment horizontal="center" vertical="center"/>
    </xf>
    <xf numFmtId="0" fontId="6" fillId="4" borderId="1" xfId="16" applyFont="1" applyFill="1" applyBorder="1" applyAlignment="1">
      <alignment horizontal="center" vertical="center" wrapText="1"/>
    </xf>
    <xf numFmtId="0" fontId="8" fillId="0" borderId="8" xfId="16" applyFont="1" applyBorder="1" applyAlignment="1">
      <alignment vertical="top" wrapText="1"/>
    </xf>
    <xf numFmtId="0" fontId="4" fillId="4" borderId="1" xfId="16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2" borderId="0" xfId="16" applyFont="1" applyFill="1" applyAlignment="1">
      <alignment wrapText="1"/>
    </xf>
    <xf numFmtId="42" fontId="5" fillId="2" borderId="1" xfId="47" applyFont="1" applyFill="1" applyBorder="1" applyAlignment="1">
      <alignment horizontal="center" vertical="center"/>
    </xf>
    <xf numFmtId="42" fontId="6" fillId="2" borderId="1" xfId="47" applyFont="1" applyFill="1" applyBorder="1" applyAlignment="1">
      <alignment horizontal="center" vertical="center" wrapText="1"/>
    </xf>
    <xf numFmtId="42" fontId="6" fillId="2" borderId="1" xfId="47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169" fontId="5" fillId="2" borderId="1" xfId="25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9" fontId="8" fillId="0" borderId="1" xfId="16" applyNumberFormat="1" applyFont="1" applyBorder="1" applyAlignment="1">
      <alignment horizontal="center" vertical="center"/>
    </xf>
    <xf numFmtId="9" fontId="4" fillId="0" borderId="5" xfId="25" applyNumberFormat="1" applyFont="1" applyFill="1" applyBorder="1" applyAlignment="1">
      <alignment horizontal="center" vertical="center" wrapText="1"/>
    </xf>
    <xf numFmtId="42" fontId="5" fillId="0" borderId="1" xfId="47" applyFont="1" applyFill="1" applyBorder="1" applyAlignment="1">
      <alignment horizontal="center" vertical="center"/>
    </xf>
    <xf numFmtId="42" fontId="5" fillId="0" borderId="1" xfId="47" applyFont="1" applyFill="1" applyBorder="1" applyAlignment="1">
      <alignment horizontal="center" vertical="center" wrapText="1"/>
    </xf>
    <xf numFmtId="9" fontId="4" fillId="5" borderId="5" xfId="25" applyNumberFormat="1" applyFont="1" applyFill="1" applyBorder="1" applyAlignment="1">
      <alignment horizontal="center" vertical="center" wrapText="1"/>
    </xf>
    <xf numFmtId="42" fontId="5" fillId="6" borderId="1" xfId="47" applyFont="1" applyFill="1" applyBorder="1" applyAlignment="1">
      <alignment horizontal="center" vertical="center" wrapText="1"/>
    </xf>
    <xf numFmtId="169" fontId="11" fillId="2" borderId="1" xfId="0" applyNumberFormat="1" applyFont="1" applyFill="1" applyBorder="1" applyAlignment="1">
      <alignment horizontal="center"/>
    </xf>
    <xf numFmtId="169" fontId="11" fillId="2" borderId="1" xfId="0" applyNumberFormat="1" applyFont="1" applyFill="1" applyBorder="1"/>
    <xf numFmtId="169" fontId="11" fillId="5" borderId="1" xfId="0" applyNumberFormat="1" applyFont="1" applyFill="1" applyBorder="1" applyAlignment="1">
      <alignment horizontal="center"/>
    </xf>
    <xf numFmtId="0" fontId="12" fillId="2" borderId="0" xfId="16" applyFont="1" applyFill="1" applyAlignment="1">
      <alignment horizontal="left" vertical="top" wrapText="1"/>
    </xf>
    <xf numFmtId="0" fontId="5" fillId="2" borderId="0" xfId="16" applyFont="1" applyFill="1" applyBorder="1" applyAlignment="1" applyProtection="1">
      <alignment horizontal="center"/>
    </xf>
    <xf numFmtId="0" fontId="17" fillId="2" borderId="0" xfId="16" applyFont="1" applyFill="1" applyAlignment="1">
      <alignment horizontal="center"/>
    </xf>
    <xf numFmtId="0" fontId="17" fillId="2" borderId="0" xfId="16" applyFont="1" applyFill="1" applyAlignment="1">
      <alignment horizontal="center" wrapText="1"/>
    </xf>
    <xf numFmtId="0" fontId="10" fillId="2" borderId="0" xfId="5" applyFont="1" applyFill="1" applyAlignment="1">
      <alignment vertical="center" wrapText="1"/>
    </xf>
    <xf numFmtId="0" fontId="10" fillId="2" borderId="0" xfId="43" applyFont="1" applyFill="1" applyAlignment="1">
      <alignment horizontal="left" vertical="center"/>
    </xf>
    <xf numFmtId="0" fontId="25" fillId="0" borderId="1" xfId="16" applyFont="1" applyBorder="1" applyAlignment="1">
      <alignment horizontal="center" vertical="center"/>
    </xf>
    <xf numFmtId="0" fontId="10" fillId="2" borderId="0" xfId="1" applyFont="1" applyFill="1" applyAlignment="1">
      <alignment horizontal="left" vertical="top" wrapText="1"/>
    </xf>
    <xf numFmtId="0" fontId="12" fillId="2" borderId="0" xfId="1" applyFont="1" applyFill="1" applyAlignment="1">
      <alignment horizontal="left" vertical="top" wrapText="1"/>
    </xf>
    <xf numFmtId="0" fontId="12" fillId="2" borderId="0" xfId="1" applyFont="1" applyFill="1" applyAlignment="1">
      <alignment horizontal="left" vertical="center" wrapText="1"/>
    </xf>
    <xf numFmtId="0" fontId="10" fillId="2" borderId="0" xfId="1" applyFont="1" applyFill="1" applyAlignment="1">
      <alignment horizontal="left" wrapText="1"/>
    </xf>
    <xf numFmtId="0" fontId="5" fillId="2" borderId="0" xfId="43" applyFont="1" applyFill="1" applyBorder="1" applyAlignment="1">
      <alignment horizontal="center" vertical="center"/>
    </xf>
    <xf numFmtId="0" fontId="17" fillId="2" borderId="0" xfId="2" applyFont="1" applyFill="1" applyBorder="1" applyAlignment="1" applyProtection="1">
      <alignment horizontal="center"/>
    </xf>
    <xf numFmtId="0" fontId="10" fillId="2" borderId="4" xfId="25" applyNumberFormat="1" applyFont="1" applyFill="1" applyBorder="1" applyAlignment="1">
      <alignment horizontal="center" vertical="center" wrapText="1"/>
    </xf>
    <xf numFmtId="0" fontId="10" fillId="2" borderId="3" xfId="25" applyNumberFormat="1" applyFont="1" applyFill="1" applyBorder="1" applyAlignment="1">
      <alignment horizontal="center" vertical="center" wrapText="1"/>
    </xf>
    <xf numFmtId="0" fontId="21" fillId="2" borderId="4" xfId="42" applyFont="1" applyFill="1" applyBorder="1" applyAlignment="1">
      <alignment horizontal="center" vertical="center" wrapText="1"/>
    </xf>
    <xf numFmtId="0" fontId="21" fillId="2" borderId="3" xfId="42" applyFont="1" applyFill="1" applyBorder="1" applyAlignment="1">
      <alignment horizontal="center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</xf>
    <xf numFmtId="0" fontId="6" fillId="2" borderId="3" xfId="2" applyFont="1" applyFill="1" applyBorder="1" applyAlignment="1" applyProtection="1">
      <alignment horizontal="center" vertical="center" wrapText="1"/>
    </xf>
    <xf numFmtId="9" fontId="5" fillId="2" borderId="2" xfId="45" applyFont="1" applyFill="1" applyBorder="1" applyAlignment="1">
      <alignment horizontal="center" vertical="center"/>
    </xf>
    <xf numFmtId="9" fontId="5" fillId="2" borderId="4" xfId="45" applyFont="1" applyFill="1" applyBorder="1" applyAlignment="1">
      <alignment horizontal="center" vertical="center"/>
    </xf>
    <xf numFmtId="9" fontId="5" fillId="2" borderId="3" xfId="45" applyFont="1" applyFill="1" applyBorder="1" applyAlignment="1">
      <alignment horizontal="center" vertical="center"/>
    </xf>
    <xf numFmtId="0" fontId="6" fillId="2" borderId="1" xfId="2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/>
    </xf>
    <xf numFmtId="9" fontId="5" fillId="2" borderId="2" xfId="45" applyFont="1" applyFill="1" applyBorder="1" applyAlignment="1">
      <alignment horizontal="center" vertical="center" wrapText="1"/>
    </xf>
    <xf numFmtId="9" fontId="5" fillId="2" borderId="4" xfId="45" applyFont="1" applyFill="1" applyBorder="1" applyAlignment="1">
      <alignment horizontal="center" vertical="center" wrapText="1"/>
    </xf>
    <xf numFmtId="9" fontId="5" fillId="5" borderId="2" xfId="45" applyFont="1" applyFill="1" applyBorder="1" applyAlignment="1">
      <alignment horizontal="center" vertical="center" wrapText="1"/>
    </xf>
    <xf numFmtId="9" fontId="5" fillId="5" borderId="4" xfId="45" applyFont="1" applyFill="1" applyBorder="1" applyAlignment="1">
      <alignment horizontal="center" vertical="center" wrapText="1"/>
    </xf>
    <xf numFmtId="9" fontId="5" fillId="2" borderId="1" xfId="45" applyFont="1" applyFill="1" applyBorder="1" applyAlignment="1">
      <alignment horizontal="center" vertical="center" wrapText="1"/>
    </xf>
    <xf numFmtId="9" fontId="5" fillId="3" borderId="2" xfId="45" applyFont="1" applyFill="1" applyBorder="1" applyAlignment="1">
      <alignment horizontal="center" vertical="center"/>
    </xf>
    <xf numFmtId="9" fontId="5" fillId="3" borderId="4" xfId="45" applyFont="1" applyFill="1" applyBorder="1" applyAlignment="1">
      <alignment horizontal="center" vertical="center"/>
    </xf>
    <xf numFmtId="9" fontId="5" fillId="3" borderId="3" xfId="45" applyFont="1" applyFill="1" applyBorder="1" applyAlignment="1">
      <alignment horizontal="center" vertical="center"/>
    </xf>
    <xf numFmtId="9" fontId="5" fillId="2" borderId="3" xfId="45" applyFont="1" applyFill="1" applyBorder="1" applyAlignment="1">
      <alignment horizontal="center" vertical="center" wrapText="1"/>
    </xf>
    <xf numFmtId="0" fontId="4" fillId="0" borderId="8" xfId="25" applyNumberFormat="1" applyFont="1" applyFill="1" applyBorder="1" applyAlignment="1">
      <alignment horizontal="center" vertical="center" wrapText="1"/>
    </xf>
    <xf numFmtId="0" fontId="4" fillId="0" borderId="5" xfId="25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2" borderId="0" xfId="39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4" fillId="2" borderId="0" xfId="5" quotePrefix="1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6" fillId="2" borderId="0" xfId="39" applyFont="1" applyFill="1" applyAlignment="1">
      <alignment horizontal="center" wrapText="1"/>
    </xf>
  </cellXfs>
  <cellStyles count="48">
    <cellStyle name="Hipervínculo 2" xfId="2"/>
    <cellStyle name="Millares [0]" xfId="44" builtinId="6"/>
    <cellStyle name="Millares 2" xfId="3"/>
    <cellStyle name="Millares 3" xfId="4"/>
    <cellStyle name="Moneda [0]" xfId="46" builtinId="7"/>
    <cellStyle name="Moneda [0] 2" xfId="47"/>
    <cellStyle name="Moneda 2" xfId="9"/>
    <cellStyle name="Moneda 2 2" xfId="14"/>
    <cellStyle name="Normal" xfId="0" builtinId="0"/>
    <cellStyle name="Normal 10" xfId="27"/>
    <cellStyle name="Normal 11" xfId="1"/>
    <cellStyle name="Normal 12" xfId="42"/>
    <cellStyle name="Normal 2" xfId="5"/>
    <cellStyle name="Normal 2 2" xfId="8"/>
    <cellStyle name="Normal 2 2 2" xfId="28"/>
    <cellStyle name="Normal 2 2 2 2" xfId="20"/>
    <cellStyle name="Normal 2 2 2 2 2" xfId="29"/>
    <cellStyle name="Normal 2 2 2 2 3" xfId="43"/>
    <cellStyle name="Normal 2 2 3" xfId="25"/>
    <cellStyle name="Normal 2 3" xfId="10"/>
    <cellStyle name="Normal 2 4" xfId="15"/>
    <cellStyle name="Normal 2 5" xfId="17"/>
    <cellStyle name="Normal 3" xfId="6"/>
    <cellStyle name="Normal 3 2" xfId="11"/>
    <cellStyle name="Normal 3 4" xfId="24"/>
    <cellStyle name="Normal 3 4 2" xfId="33"/>
    <cellStyle name="Normal 3 4 2 2" xfId="35"/>
    <cellStyle name="Normal 3 4 2 2 2" xfId="41"/>
    <cellStyle name="Normal 3 4 2 2 2 2" xfId="39"/>
    <cellStyle name="Normal 3 4 3" xfId="37"/>
    <cellStyle name="Normal 4" xfId="7"/>
    <cellStyle name="Normal 4 2" xfId="13"/>
    <cellStyle name="Normal 5" xfId="12"/>
    <cellStyle name="Normal 6" xfId="16"/>
    <cellStyle name="Normal 6 2" xfId="22"/>
    <cellStyle name="Normal 6 3" xfId="23"/>
    <cellStyle name="Normal 7" xfId="18"/>
    <cellStyle name="Normal 8" xfId="19"/>
    <cellStyle name="Normal 8 2" xfId="26"/>
    <cellStyle name="Normal 8 2 2" xfId="30"/>
    <cellStyle name="Normal 8 2 3" xfId="32"/>
    <cellStyle name="Normal 8 2 3 2" xfId="34"/>
    <cellStyle name="Normal 8 2 3 2 2" xfId="40"/>
    <cellStyle name="Normal 8 2 4" xfId="36"/>
    <cellStyle name="Normal 8 3" xfId="31"/>
    <cellStyle name="Normal 8 3 2" xfId="38"/>
    <cellStyle name="Normal 9" xfId="21"/>
    <cellStyle name="Porcentaje" xfId="4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27</xdr:row>
      <xdr:rowOff>114300</xdr:rowOff>
    </xdr:from>
    <xdr:to>
      <xdr:col>2</xdr:col>
      <xdr:colOff>1438275</xdr:colOff>
      <xdr:row>27</xdr:row>
      <xdr:rowOff>114301</xdr:rowOff>
    </xdr:to>
    <xdr:cxnSp macro="">
      <xdr:nvCxnSpPr>
        <xdr:cNvPr id="2" name="Conector recto 1"/>
        <xdr:cNvCxnSpPr/>
      </xdr:nvCxnSpPr>
      <xdr:spPr>
        <a:xfrm>
          <a:off x="1438275" y="33975675"/>
          <a:ext cx="202882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1285875</xdr:colOff>
      <xdr:row>32</xdr:row>
      <xdr:rowOff>123825</xdr:rowOff>
    </xdr:from>
    <xdr:to>
      <xdr:col>2</xdr:col>
      <xdr:colOff>2047875</xdr:colOff>
      <xdr:row>32</xdr:row>
      <xdr:rowOff>123826</xdr:rowOff>
    </xdr:to>
    <xdr:cxnSp macro="">
      <xdr:nvCxnSpPr>
        <xdr:cNvPr id="3" name="Conector recto 2"/>
        <xdr:cNvCxnSpPr/>
      </xdr:nvCxnSpPr>
      <xdr:spPr>
        <a:xfrm>
          <a:off x="2028825" y="34937700"/>
          <a:ext cx="204787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533400</xdr:colOff>
      <xdr:row>35</xdr:row>
      <xdr:rowOff>133350</xdr:rowOff>
    </xdr:from>
    <xdr:to>
      <xdr:col>1</xdr:col>
      <xdr:colOff>1238250</xdr:colOff>
      <xdr:row>35</xdr:row>
      <xdr:rowOff>133350</xdr:rowOff>
    </xdr:to>
    <xdr:cxnSp macro="">
      <xdr:nvCxnSpPr>
        <xdr:cNvPr id="4" name="Conector recto 3"/>
        <xdr:cNvCxnSpPr/>
      </xdr:nvCxnSpPr>
      <xdr:spPr>
        <a:xfrm>
          <a:off x="533400" y="35490150"/>
          <a:ext cx="146685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obantes/Desktop/ALEJANDRO.G%202016/FONDO/Bases%20LE/FUA%20285/ALEJANDRO.G%202016/FONDO/Bases%20LE/FUA%20020/FUA%20020%20ANEXOS%20(5%20AL%20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5 RR.TT"/>
      <sheetName val="Anexo 6 Evaluación"/>
      <sheetName val="anexo 7 Garantia"/>
      <sheetName val="Anexo 8 Visita Terreno obligat"/>
    </sheetNames>
    <sheetDataSet>
      <sheetData sheetId="0">
        <row r="6">
          <cell r="B6" t="str">
            <v>Cumple</v>
          </cell>
        </row>
        <row r="7">
          <cell r="B7" t="str">
            <v>No Cumple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zoomScale="115" zoomScaleNormal="115" workbookViewId="0">
      <selection activeCell="J9" sqref="J9"/>
    </sheetView>
  </sheetViews>
  <sheetFormatPr baseColWidth="10" defaultRowHeight="15" x14ac:dyDescent="0.25"/>
  <cols>
    <col min="1" max="1" width="8" style="70" customWidth="1"/>
    <col min="2" max="2" width="15.28515625" style="69" customWidth="1"/>
    <col min="3" max="3" width="42.85546875" style="69" customWidth="1"/>
    <col min="4" max="4" width="17.28515625" style="69" customWidth="1"/>
    <col min="5" max="6" width="14.5703125" style="69" customWidth="1"/>
    <col min="7" max="7" width="23.5703125" style="69" customWidth="1"/>
    <col min="8" max="8" width="17.5703125" style="69" customWidth="1"/>
    <col min="9" max="9" width="14.5703125" style="69" customWidth="1"/>
    <col min="10" max="251" width="11.42578125" style="69"/>
    <col min="252" max="252" width="19" style="69" customWidth="1"/>
    <col min="253" max="253" width="50.85546875" style="69" customWidth="1"/>
    <col min="254" max="256" width="13.85546875" style="69" customWidth="1"/>
    <col min="257" max="257" width="17.140625" style="69" customWidth="1"/>
    <col min="258" max="265" width="13.85546875" style="69" customWidth="1"/>
    <col min="266" max="507" width="11.42578125" style="69"/>
    <col min="508" max="508" width="19" style="69" customWidth="1"/>
    <col min="509" max="509" width="50.85546875" style="69" customWidth="1"/>
    <col min="510" max="512" width="13.85546875" style="69" customWidth="1"/>
    <col min="513" max="513" width="17.140625" style="69" customWidth="1"/>
    <col min="514" max="521" width="13.85546875" style="69" customWidth="1"/>
    <col min="522" max="763" width="11.42578125" style="69"/>
    <col min="764" max="764" width="19" style="69" customWidth="1"/>
    <col min="765" max="765" width="50.85546875" style="69" customWidth="1"/>
    <col min="766" max="768" width="13.85546875" style="69" customWidth="1"/>
    <col min="769" max="769" width="17.140625" style="69" customWidth="1"/>
    <col min="770" max="777" width="13.85546875" style="69" customWidth="1"/>
    <col min="778" max="1019" width="11.42578125" style="69"/>
    <col min="1020" max="1020" width="19" style="69" customWidth="1"/>
    <col min="1021" max="1021" width="50.85546875" style="69" customWidth="1"/>
    <col min="1022" max="1024" width="13.85546875" style="69" customWidth="1"/>
    <col min="1025" max="1025" width="17.140625" style="69" customWidth="1"/>
    <col min="1026" max="1033" width="13.85546875" style="69" customWidth="1"/>
    <col min="1034" max="1275" width="11.42578125" style="69"/>
    <col min="1276" max="1276" width="19" style="69" customWidth="1"/>
    <col min="1277" max="1277" width="50.85546875" style="69" customWidth="1"/>
    <col min="1278" max="1280" width="13.85546875" style="69" customWidth="1"/>
    <col min="1281" max="1281" width="17.140625" style="69" customWidth="1"/>
    <col min="1282" max="1289" width="13.85546875" style="69" customWidth="1"/>
    <col min="1290" max="1531" width="11.42578125" style="69"/>
    <col min="1532" max="1532" width="19" style="69" customWidth="1"/>
    <col min="1533" max="1533" width="50.85546875" style="69" customWidth="1"/>
    <col min="1534" max="1536" width="13.85546875" style="69" customWidth="1"/>
    <col min="1537" max="1537" width="17.140625" style="69" customWidth="1"/>
    <col min="1538" max="1545" width="13.85546875" style="69" customWidth="1"/>
    <col min="1546" max="1787" width="11.42578125" style="69"/>
    <col min="1788" max="1788" width="19" style="69" customWidth="1"/>
    <col min="1789" max="1789" width="50.85546875" style="69" customWidth="1"/>
    <col min="1790" max="1792" width="13.85546875" style="69" customWidth="1"/>
    <col min="1793" max="1793" width="17.140625" style="69" customWidth="1"/>
    <col min="1794" max="1801" width="13.85546875" style="69" customWidth="1"/>
    <col min="1802" max="2043" width="11.42578125" style="69"/>
    <col min="2044" max="2044" width="19" style="69" customWidth="1"/>
    <col min="2045" max="2045" width="50.85546875" style="69" customWidth="1"/>
    <col min="2046" max="2048" width="13.85546875" style="69" customWidth="1"/>
    <col min="2049" max="2049" width="17.140625" style="69" customWidth="1"/>
    <col min="2050" max="2057" width="13.85546875" style="69" customWidth="1"/>
    <col min="2058" max="2299" width="11.42578125" style="69"/>
    <col min="2300" max="2300" width="19" style="69" customWidth="1"/>
    <col min="2301" max="2301" width="50.85546875" style="69" customWidth="1"/>
    <col min="2302" max="2304" width="13.85546875" style="69" customWidth="1"/>
    <col min="2305" max="2305" width="17.140625" style="69" customWidth="1"/>
    <col min="2306" max="2313" width="13.85546875" style="69" customWidth="1"/>
    <col min="2314" max="2555" width="11.42578125" style="69"/>
    <col min="2556" max="2556" width="19" style="69" customWidth="1"/>
    <col min="2557" max="2557" width="50.85546875" style="69" customWidth="1"/>
    <col min="2558" max="2560" width="13.85546875" style="69" customWidth="1"/>
    <col min="2561" max="2561" width="17.140625" style="69" customWidth="1"/>
    <col min="2562" max="2569" width="13.85546875" style="69" customWidth="1"/>
    <col min="2570" max="2811" width="11.42578125" style="69"/>
    <col min="2812" max="2812" width="19" style="69" customWidth="1"/>
    <col min="2813" max="2813" width="50.85546875" style="69" customWidth="1"/>
    <col min="2814" max="2816" width="13.85546875" style="69" customWidth="1"/>
    <col min="2817" max="2817" width="17.140625" style="69" customWidth="1"/>
    <col min="2818" max="2825" width="13.85546875" style="69" customWidth="1"/>
    <col min="2826" max="3067" width="11.42578125" style="69"/>
    <col min="3068" max="3068" width="19" style="69" customWidth="1"/>
    <col min="3069" max="3069" width="50.85546875" style="69" customWidth="1"/>
    <col min="3070" max="3072" width="13.85546875" style="69" customWidth="1"/>
    <col min="3073" max="3073" width="17.140625" style="69" customWidth="1"/>
    <col min="3074" max="3081" width="13.85546875" style="69" customWidth="1"/>
    <col min="3082" max="3323" width="11.42578125" style="69"/>
    <col min="3324" max="3324" width="19" style="69" customWidth="1"/>
    <col min="3325" max="3325" width="50.85546875" style="69" customWidth="1"/>
    <col min="3326" max="3328" width="13.85546875" style="69" customWidth="1"/>
    <col min="3329" max="3329" width="17.140625" style="69" customWidth="1"/>
    <col min="3330" max="3337" width="13.85546875" style="69" customWidth="1"/>
    <col min="3338" max="3579" width="11.42578125" style="69"/>
    <col min="3580" max="3580" width="19" style="69" customWidth="1"/>
    <col min="3581" max="3581" width="50.85546875" style="69" customWidth="1"/>
    <col min="3582" max="3584" width="13.85546875" style="69" customWidth="1"/>
    <col min="3585" max="3585" width="17.140625" style="69" customWidth="1"/>
    <col min="3586" max="3593" width="13.85546875" style="69" customWidth="1"/>
    <col min="3594" max="3835" width="11.42578125" style="69"/>
    <col min="3836" max="3836" width="19" style="69" customWidth="1"/>
    <col min="3837" max="3837" width="50.85546875" style="69" customWidth="1"/>
    <col min="3838" max="3840" width="13.85546875" style="69" customWidth="1"/>
    <col min="3841" max="3841" width="17.140625" style="69" customWidth="1"/>
    <col min="3842" max="3849" width="13.85546875" style="69" customWidth="1"/>
    <col min="3850" max="4091" width="11.42578125" style="69"/>
    <col min="4092" max="4092" width="19" style="69" customWidth="1"/>
    <col min="4093" max="4093" width="50.85546875" style="69" customWidth="1"/>
    <col min="4094" max="4096" width="13.85546875" style="69" customWidth="1"/>
    <col min="4097" max="4097" width="17.140625" style="69" customWidth="1"/>
    <col min="4098" max="4105" width="13.85546875" style="69" customWidth="1"/>
    <col min="4106" max="4347" width="11.42578125" style="69"/>
    <col min="4348" max="4348" width="19" style="69" customWidth="1"/>
    <col min="4349" max="4349" width="50.85546875" style="69" customWidth="1"/>
    <col min="4350" max="4352" width="13.85546875" style="69" customWidth="1"/>
    <col min="4353" max="4353" width="17.140625" style="69" customWidth="1"/>
    <col min="4354" max="4361" width="13.85546875" style="69" customWidth="1"/>
    <col min="4362" max="4603" width="11.42578125" style="69"/>
    <col min="4604" max="4604" width="19" style="69" customWidth="1"/>
    <col min="4605" max="4605" width="50.85546875" style="69" customWidth="1"/>
    <col min="4606" max="4608" width="13.85546875" style="69" customWidth="1"/>
    <col min="4609" max="4609" width="17.140625" style="69" customWidth="1"/>
    <col min="4610" max="4617" width="13.85546875" style="69" customWidth="1"/>
    <col min="4618" max="4859" width="11.42578125" style="69"/>
    <col min="4860" max="4860" width="19" style="69" customWidth="1"/>
    <col min="4861" max="4861" width="50.85546875" style="69" customWidth="1"/>
    <col min="4862" max="4864" width="13.85546875" style="69" customWidth="1"/>
    <col min="4865" max="4865" width="17.140625" style="69" customWidth="1"/>
    <col min="4866" max="4873" width="13.85546875" style="69" customWidth="1"/>
    <col min="4874" max="5115" width="11.42578125" style="69"/>
    <col min="5116" max="5116" width="19" style="69" customWidth="1"/>
    <col min="5117" max="5117" width="50.85546875" style="69" customWidth="1"/>
    <col min="5118" max="5120" width="13.85546875" style="69" customWidth="1"/>
    <col min="5121" max="5121" width="17.140625" style="69" customWidth="1"/>
    <col min="5122" max="5129" width="13.85546875" style="69" customWidth="1"/>
    <col min="5130" max="5371" width="11.42578125" style="69"/>
    <col min="5372" max="5372" width="19" style="69" customWidth="1"/>
    <col min="5373" max="5373" width="50.85546875" style="69" customWidth="1"/>
    <col min="5374" max="5376" width="13.85546875" style="69" customWidth="1"/>
    <col min="5377" max="5377" width="17.140625" style="69" customWidth="1"/>
    <col min="5378" max="5385" width="13.85546875" style="69" customWidth="1"/>
    <col min="5386" max="5627" width="11.42578125" style="69"/>
    <col min="5628" max="5628" width="19" style="69" customWidth="1"/>
    <col min="5629" max="5629" width="50.85546875" style="69" customWidth="1"/>
    <col min="5630" max="5632" width="13.85546875" style="69" customWidth="1"/>
    <col min="5633" max="5633" width="17.140625" style="69" customWidth="1"/>
    <col min="5634" max="5641" width="13.85546875" style="69" customWidth="1"/>
    <col min="5642" max="5883" width="11.42578125" style="69"/>
    <col min="5884" max="5884" width="19" style="69" customWidth="1"/>
    <col min="5885" max="5885" width="50.85546875" style="69" customWidth="1"/>
    <col min="5886" max="5888" width="13.85546875" style="69" customWidth="1"/>
    <col min="5889" max="5889" width="17.140625" style="69" customWidth="1"/>
    <col min="5890" max="5897" width="13.85546875" style="69" customWidth="1"/>
    <col min="5898" max="6139" width="11.42578125" style="69"/>
    <col min="6140" max="6140" width="19" style="69" customWidth="1"/>
    <col min="6141" max="6141" width="50.85546875" style="69" customWidth="1"/>
    <col min="6142" max="6144" width="13.85546875" style="69" customWidth="1"/>
    <col min="6145" max="6145" width="17.140625" style="69" customWidth="1"/>
    <col min="6146" max="6153" width="13.85546875" style="69" customWidth="1"/>
    <col min="6154" max="6395" width="11.42578125" style="69"/>
    <col min="6396" max="6396" width="19" style="69" customWidth="1"/>
    <col min="6397" max="6397" width="50.85546875" style="69" customWidth="1"/>
    <col min="6398" max="6400" width="13.85546875" style="69" customWidth="1"/>
    <col min="6401" max="6401" width="17.140625" style="69" customWidth="1"/>
    <col min="6402" max="6409" width="13.85546875" style="69" customWidth="1"/>
    <col min="6410" max="6651" width="11.42578125" style="69"/>
    <col min="6652" max="6652" width="19" style="69" customWidth="1"/>
    <col min="6653" max="6653" width="50.85546875" style="69" customWidth="1"/>
    <col min="6654" max="6656" width="13.85546875" style="69" customWidth="1"/>
    <col min="6657" max="6657" width="17.140625" style="69" customWidth="1"/>
    <col min="6658" max="6665" width="13.85546875" style="69" customWidth="1"/>
    <col min="6666" max="6907" width="11.42578125" style="69"/>
    <col min="6908" max="6908" width="19" style="69" customWidth="1"/>
    <col min="6909" max="6909" width="50.85546875" style="69" customWidth="1"/>
    <col min="6910" max="6912" width="13.85546875" style="69" customWidth="1"/>
    <col min="6913" max="6913" width="17.140625" style="69" customWidth="1"/>
    <col min="6914" max="6921" width="13.85546875" style="69" customWidth="1"/>
    <col min="6922" max="7163" width="11.42578125" style="69"/>
    <col min="7164" max="7164" width="19" style="69" customWidth="1"/>
    <col min="7165" max="7165" width="50.85546875" style="69" customWidth="1"/>
    <col min="7166" max="7168" width="13.85546875" style="69" customWidth="1"/>
    <col min="7169" max="7169" width="17.140625" style="69" customWidth="1"/>
    <col min="7170" max="7177" width="13.85546875" style="69" customWidth="1"/>
    <col min="7178" max="7419" width="11.42578125" style="69"/>
    <col min="7420" max="7420" width="19" style="69" customWidth="1"/>
    <col min="7421" max="7421" width="50.85546875" style="69" customWidth="1"/>
    <col min="7422" max="7424" width="13.85546875" style="69" customWidth="1"/>
    <col min="7425" max="7425" width="17.140625" style="69" customWidth="1"/>
    <col min="7426" max="7433" width="13.85546875" style="69" customWidth="1"/>
    <col min="7434" max="7675" width="11.42578125" style="69"/>
    <col min="7676" max="7676" width="19" style="69" customWidth="1"/>
    <col min="7677" max="7677" width="50.85546875" style="69" customWidth="1"/>
    <col min="7678" max="7680" width="13.85546875" style="69" customWidth="1"/>
    <col min="7681" max="7681" width="17.140625" style="69" customWidth="1"/>
    <col min="7682" max="7689" width="13.85546875" style="69" customWidth="1"/>
    <col min="7690" max="7931" width="11.42578125" style="69"/>
    <col min="7932" max="7932" width="19" style="69" customWidth="1"/>
    <col min="7933" max="7933" width="50.85546875" style="69" customWidth="1"/>
    <col min="7934" max="7936" width="13.85546875" style="69" customWidth="1"/>
    <col min="7937" max="7937" width="17.140625" style="69" customWidth="1"/>
    <col min="7938" max="7945" width="13.85546875" style="69" customWidth="1"/>
    <col min="7946" max="8187" width="11.42578125" style="69"/>
    <col min="8188" max="8188" width="19" style="69" customWidth="1"/>
    <col min="8189" max="8189" width="50.85546875" style="69" customWidth="1"/>
    <col min="8190" max="8192" width="13.85546875" style="69" customWidth="1"/>
    <col min="8193" max="8193" width="17.140625" style="69" customWidth="1"/>
    <col min="8194" max="8201" width="13.85546875" style="69" customWidth="1"/>
    <col min="8202" max="8443" width="11.42578125" style="69"/>
    <col min="8444" max="8444" width="19" style="69" customWidth="1"/>
    <col min="8445" max="8445" width="50.85546875" style="69" customWidth="1"/>
    <col min="8446" max="8448" width="13.85546875" style="69" customWidth="1"/>
    <col min="8449" max="8449" width="17.140625" style="69" customWidth="1"/>
    <col min="8450" max="8457" width="13.85546875" style="69" customWidth="1"/>
    <col min="8458" max="8699" width="11.42578125" style="69"/>
    <col min="8700" max="8700" width="19" style="69" customWidth="1"/>
    <col min="8701" max="8701" width="50.85546875" style="69" customWidth="1"/>
    <col min="8702" max="8704" width="13.85546875" style="69" customWidth="1"/>
    <col min="8705" max="8705" width="17.140625" style="69" customWidth="1"/>
    <col min="8706" max="8713" width="13.85546875" style="69" customWidth="1"/>
    <col min="8714" max="8955" width="11.42578125" style="69"/>
    <col min="8956" max="8956" width="19" style="69" customWidth="1"/>
    <col min="8957" max="8957" width="50.85546875" style="69" customWidth="1"/>
    <col min="8958" max="8960" width="13.85546875" style="69" customWidth="1"/>
    <col min="8961" max="8961" width="17.140625" style="69" customWidth="1"/>
    <col min="8962" max="8969" width="13.85546875" style="69" customWidth="1"/>
    <col min="8970" max="9211" width="11.42578125" style="69"/>
    <col min="9212" max="9212" width="19" style="69" customWidth="1"/>
    <col min="9213" max="9213" width="50.85546875" style="69" customWidth="1"/>
    <col min="9214" max="9216" width="13.85546875" style="69" customWidth="1"/>
    <col min="9217" max="9217" width="17.140625" style="69" customWidth="1"/>
    <col min="9218" max="9225" width="13.85546875" style="69" customWidth="1"/>
    <col min="9226" max="9467" width="11.42578125" style="69"/>
    <col min="9468" max="9468" width="19" style="69" customWidth="1"/>
    <col min="9469" max="9469" width="50.85546875" style="69" customWidth="1"/>
    <col min="9470" max="9472" width="13.85546875" style="69" customWidth="1"/>
    <col min="9473" max="9473" width="17.140625" style="69" customWidth="1"/>
    <col min="9474" max="9481" width="13.85546875" style="69" customWidth="1"/>
    <col min="9482" max="9723" width="11.42578125" style="69"/>
    <col min="9724" max="9724" width="19" style="69" customWidth="1"/>
    <col min="9725" max="9725" width="50.85546875" style="69" customWidth="1"/>
    <col min="9726" max="9728" width="13.85546875" style="69" customWidth="1"/>
    <col min="9729" max="9729" width="17.140625" style="69" customWidth="1"/>
    <col min="9730" max="9737" width="13.85546875" style="69" customWidth="1"/>
    <col min="9738" max="9979" width="11.42578125" style="69"/>
    <col min="9980" max="9980" width="19" style="69" customWidth="1"/>
    <col min="9981" max="9981" width="50.85546875" style="69" customWidth="1"/>
    <col min="9982" max="9984" width="13.85546875" style="69" customWidth="1"/>
    <col min="9985" max="9985" width="17.140625" style="69" customWidth="1"/>
    <col min="9986" max="9993" width="13.85546875" style="69" customWidth="1"/>
    <col min="9994" max="10235" width="11.42578125" style="69"/>
    <col min="10236" max="10236" width="19" style="69" customWidth="1"/>
    <col min="10237" max="10237" width="50.85546875" style="69" customWidth="1"/>
    <col min="10238" max="10240" width="13.85546875" style="69" customWidth="1"/>
    <col min="10241" max="10241" width="17.140625" style="69" customWidth="1"/>
    <col min="10242" max="10249" width="13.85546875" style="69" customWidth="1"/>
    <col min="10250" max="10491" width="11.42578125" style="69"/>
    <col min="10492" max="10492" width="19" style="69" customWidth="1"/>
    <col min="10493" max="10493" width="50.85546875" style="69" customWidth="1"/>
    <col min="10494" max="10496" width="13.85546875" style="69" customWidth="1"/>
    <col min="10497" max="10497" width="17.140625" style="69" customWidth="1"/>
    <col min="10498" max="10505" width="13.85546875" style="69" customWidth="1"/>
    <col min="10506" max="10747" width="11.42578125" style="69"/>
    <col min="10748" max="10748" width="19" style="69" customWidth="1"/>
    <col min="10749" max="10749" width="50.85546875" style="69" customWidth="1"/>
    <col min="10750" max="10752" width="13.85546875" style="69" customWidth="1"/>
    <col min="10753" max="10753" width="17.140625" style="69" customWidth="1"/>
    <col min="10754" max="10761" width="13.85546875" style="69" customWidth="1"/>
    <col min="10762" max="11003" width="11.42578125" style="69"/>
    <col min="11004" max="11004" width="19" style="69" customWidth="1"/>
    <col min="11005" max="11005" width="50.85546875" style="69" customWidth="1"/>
    <col min="11006" max="11008" width="13.85546875" style="69" customWidth="1"/>
    <col min="11009" max="11009" width="17.140625" style="69" customWidth="1"/>
    <col min="11010" max="11017" width="13.85546875" style="69" customWidth="1"/>
    <col min="11018" max="11259" width="11.42578125" style="69"/>
    <col min="11260" max="11260" width="19" style="69" customWidth="1"/>
    <col min="11261" max="11261" width="50.85546875" style="69" customWidth="1"/>
    <col min="11262" max="11264" width="13.85546875" style="69" customWidth="1"/>
    <col min="11265" max="11265" width="17.140625" style="69" customWidth="1"/>
    <col min="11266" max="11273" width="13.85546875" style="69" customWidth="1"/>
    <col min="11274" max="11515" width="11.42578125" style="69"/>
    <col min="11516" max="11516" width="19" style="69" customWidth="1"/>
    <col min="11517" max="11517" width="50.85546875" style="69" customWidth="1"/>
    <col min="11518" max="11520" width="13.85546875" style="69" customWidth="1"/>
    <col min="11521" max="11521" width="17.140625" style="69" customWidth="1"/>
    <col min="11522" max="11529" width="13.85546875" style="69" customWidth="1"/>
    <col min="11530" max="11771" width="11.42578125" style="69"/>
    <col min="11772" max="11772" width="19" style="69" customWidth="1"/>
    <col min="11773" max="11773" width="50.85546875" style="69" customWidth="1"/>
    <col min="11774" max="11776" width="13.85546875" style="69" customWidth="1"/>
    <col min="11777" max="11777" width="17.140625" style="69" customWidth="1"/>
    <col min="11778" max="11785" width="13.85546875" style="69" customWidth="1"/>
    <col min="11786" max="12027" width="11.42578125" style="69"/>
    <col min="12028" max="12028" width="19" style="69" customWidth="1"/>
    <col min="12029" max="12029" width="50.85546875" style="69" customWidth="1"/>
    <col min="12030" max="12032" width="13.85546875" style="69" customWidth="1"/>
    <col min="12033" max="12033" width="17.140625" style="69" customWidth="1"/>
    <col min="12034" max="12041" width="13.85546875" style="69" customWidth="1"/>
    <col min="12042" max="12283" width="11.42578125" style="69"/>
    <col min="12284" max="12284" width="19" style="69" customWidth="1"/>
    <col min="12285" max="12285" width="50.85546875" style="69" customWidth="1"/>
    <col min="12286" max="12288" width="13.85546875" style="69" customWidth="1"/>
    <col min="12289" max="12289" width="17.140625" style="69" customWidth="1"/>
    <col min="12290" max="12297" width="13.85546875" style="69" customWidth="1"/>
    <col min="12298" max="12539" width="11.42578125" style="69"/>
    <col min="12540" max="12540" width="19" style="69" customWidth="1"/>
    <col min="12541" max="12541" width="50.85546875" style="69" customWidth="1"/>
    <col min="12542" max="12544" width="13.85546875" style="69" customWidth="1"/>
    <col min="12545" max="12545" width="17.140625" style="69" customWidth="1"/>
    <col min="12546" max="12553" width="13.85546875" style="69" customWidth="1"/>
    <col min="12554" max="12795" width="11.42578125" style="69"/>
    <col min="12796" max="12796" width="19" style="69" customWidth="1"/>
    <col min="12797" max="12797" width="50.85546875" style="69" customWidth="1"/>
    <col min="12798" max="12800" width="13.85546875" style="69" customWidth="1"/>
    <col min="12801" max="12801" width="17.140625" style="69" customWidth="1"/>
    <col min="12802" max="12809" width="13.85546875" style="69" customWidth="1"/>
    <col min="12810" max="13051" width="11.42578125" style="69"/>
    <col min="13052" max="13052" width="19" style="69" customWidth="1"/>
    <col min="13053" max="13053" width="50.85546875" style="69" customWidth="1"/>
    <col min="13054" max="13056" width="13.85546875" style="69" customWidth="1"/>
    <col min="13057" max="13057" width="17.140625" style="69" customWidth="1"/>
    <col min="13058" max="13065" width="13.85546875" style="69" customWidth="1"/>
    <col min="13066" max="13307" width="11.42578125" style="69"/>
    <col min="13308" max="13308" width="19" style="69" customWidth="1"/>
    <col min="13309" max="13309" width="50.85546875" style="69" customWidth="1"/>
    <col min="13310" max="13312" width="13.85546875" style="69" customWidth="1"/>
    <col min="13313" max="13313" width="17.140625" style="69" customWidth="1"/>
    <col min="13314" max="13321" width="13.85546875" style="69" customWidth="1"/>
    <col min="13322" max="13563" width="11.42578125" style="69"/>
    <col min="13564" max="13564" width="19" style="69" customWidth="1"/>
    <col min="13565" max="13565" width="50.85546875" style="69" customWidth="1"/>
    <col min="13566" max="13568" width="13.85546875" style="69" customWidth="1"/>
    <col min="13569" max="13569" width="17.140625" style="69" customWidth="1"/>
    <col min="13570" max="13577" width="13.85546875" style="69" customWidth="1"/>
    <col min="13578" max="13819" width="11.42578125" style="69"/>
    <col min="13820" max="13820" width="19" style="69" customWidth="1"/>
    <col min="13821" max="13821" width="50.85546875" style="69" customWidth="1"/>
    <col min="13822" max="13824" width="13.85546875" style="69" customWidth="1"/>
    <col min="13825" max="13825" width="17.140625" style="69" customWidth="1"/>
    <col min="13826" max="13833" width="13.85546875" style="69" customWidth="1"/>
    <col min="13834" max="14075" width="11.42578125" style="69"/>
    <col min="14076" max="14076" width="19" style="69" customWidth="1"/>
    <col min="14077" max="14077" width="50.85546875" style="69" customWidth="1"/>
    <col min="14078" max="14080" width="13.85546875" style="69" customWidth="1"/>
    <col min="14081" max="14081" width="17.140625" style="69" customWidth="1"/>
    <col min="14082" max="14089" width="13.85546875" style="69" customWidth="1"/>
    <col min="14090" max="14331" width="11.42578125" style="69"/>
    <col min="14332" max="14332" width="19" style="69" customWidth="1"/>
    <col min="14333" max="14333" width="50.85546875" style="69" customWidth="1"/>
    <col min="14334" max="14336" width="13.85546875" style="69" customWidth="1"/>
    <col min="14337" max="14337" width="17.140625" style="69" customWidth="1"/>
    <col min="14338" max="14345" width="13.85546875" style="69" customWidth="1"/>
    <col min="14346" max="14587" width="11.42578125" style="69"/>
    <col min="14588" max="14588" width="19" style="69" customWidth="1"/>
    <col min="14589" max="14589" width="50.85546875" style="69" customWidth="1"/>
    <col min="14590" max="14592" width="13.85546875" style="69" customWidth="1"/>
    <col min="14593" max="14593" width="17.140625" style="69" customWidth="1"/>
    <col min="14594" max="14601" width="13.85546875" style="69" customWidth="1"/>
    <col min="14602" max="14843" width="11.42578125" style="69"/>
    <col min="14844" max="14844" width="19" style="69" customWidth="1"/>
    <col min="14845" max="14845" width="50.85546875" style="69" customWidth="1"/>
    <col min="14846" max="14848" width="13.85546875" style="69" customWidth="1"/>
    <col min="14849" max="14849" width="17.140625" style="69" customWidth="1"/>
    <col min="14850" max="14857" width="13.85546875" style="69" customWidth="1"/>
    <col min="14858" max="15099" width="11.42578125" style="69"/>
    <col min="15100" max="15100" width="19" style="69" customWidth="1"/>
    <col min="15101" max="15101" width="50.85546875" style="69" customWidth="1"/>
    <col min="15102" max="15104" width="13.85546875" style="69" customWidth="1"/>
    <col min="15105" max="15105" width="17.140625" style="69" customWidth="1"/>
    <col min="15106" max="15113" width="13.85546875" style="69" customWidth="1"/>
    <col min="15114" max="15355" width="11.42578125" style="69"/>
    <col min="15356" max="15356" width="19" style="69" customWidth="1"/>
    <col min="15357" max="15357" width="50.85546875" style="69" customWidth="1"/>
    <col min="15358" max="15360" width="13.85546875" style="69" customWidth="1"/>
    <col min="15361" max="15361" width="17.140625" style="69" customWidth="1"/>
    <col min="15362" max="15369" width="13.85546875" style="69" customWidth="1"/>
    <col min="15370" max="15611" width="11.42578125" style="69"/>
    <col min="15612" max="15612" width="19" style="69" customWidth="1"/>
    <col min="15613" max="15613" width="50.85546875" style="69" customWidth="1"/>
    <col min="15614" max="15616" width="13.85546875" style="69" customWidth="1"/>
    <col min="15617" max="15617" width="17.140625" style="69" customWidth="1"/>
    <col min="15618" max="15625" width="13.85546875" style="69" customWidth="1"/>
    <col min="15626" max="15867" width="11.42578125" style="69"/>
    <col min="15868" max="15868" width="19" style="69" customWidth="1"/>
    <col min="15869" max="15869" width="50.85546875" style="69" customWidth="1"/>
    <col min="15870" max="15872" width="13.85546875" style="69" customWidth="1"/>
    <col min="15873" max="15873" width="17.140625" style="69" customWidth="1"/>
    <col min="15874" max="15881" width="13.85546875" style="69" customWidth="1"/>
    <col min="15882" max="16123" width="11.42578125" style="69"/>
    <col min="16124" max="16124" width="19" style="69" customWidth="1"/>
    <col min="16125" max="16125" width="50.85546875" style="69" customWidth="1"/>
    <col min="16126" max="16128" width="13.85546875" style="69" customWidth="1"/>
    <col min="16129" max="16129" width="17.140625" style="69" customWidth="1"/>
    <col min="16130" max="16137" width="13.85546875" style="69" customWidth="1"/>
    <col min="16138" max="16384" width="11.42578125" style="69"/>
  </cols>
  <sheetData>
    <row r="1" spans="1:9" s="43" customFormat="1" ht="13.5" customHeight="1" x14ac:dyDescent="0.2">
      <c r="A1" s="97" t="s">
        <v>26</v>
      </c>
      <c r="B1" s="97"/>
    </row>
    <row r="2" spans="1:9" s="43" customFormat="1" ht="13.5" customHeight="1" x14ac:dyDescent="0.2">
      <c r="A2" s="97" t="s">
        <v>27</v>
      </c>
      <c r="B2" s="97"/>
    </row>
    <row r="3" spans="1:9" s="43" customFormat="1" ht="13.5" customHeight="1" x14ac:dyDescent="0.2">
      <c r="A3" s="97" t="s">
        <v>28</v>
      </c>
      <c r="B3" s="97"/>
    </row>
    <row r="4" spans="1:9" s="43" customFormat="1" ht="11.25" customHeight="1" x14ac:dyDescent="0.2">
      <c r="A4" s="44"/>
      <c r="B4" s="44"/>
    </row>
    <row r="5" spans="1:9" s="45" customFormat="1" ht="16.5" customHeight="1" x14ac:dyDescent="0.25">
      <c r="A5" s="98" t="s">
        <v>29</v>
      </c>
      <c r="B5" s="98"/>
      <c r="C5" s="98"/>
    </row>
    <row r="6" spans="1:9" s="46" customFormat="1" ht="20.25" customHeight="1" x14ac:dyDescent="0.25">
      <c r="A6" s="98" t="s">
        <v>30</v>
      </c>
      <c r="B6" s="98"/>
      <c r="C6" s="98"/>
    </row>
    <row r="7" spans="1:9" s="46" customFormat="1" ht="40.5" customHeight="1" x14ac:dyDescent="0.25">
      <c r="A7" s="99" t="s">
        <v>63</v>
      </c>
      <c r="B7" s="99"/>
      <c r="C7" s="99"/>
    </row>
    <row r="8" spans="1:9" s="45" customFormat="1" ht="24.75" customHeight="1" x14ac:dyDescent="0.2">
      <c r="A8" s="47"/>
      <c r="B8" s="47"/>
    </row>
    <row r="9" spans="1:9" s="45" customFormat="1" ht="135.75" customHeight="1" x14ac:dyDescent="0.2">
      <c r="A9" s="96" t="s">
        <v>31</v>
      </c>
      <c r="B9" s="96"/>
      <c r="C9" s="96"/>
      <c r="F9" s="78"/>
    </row>
    <row r="10" spans="1:9" s="45" customFormat="1" ht="38.25" x14ac:dyDescent="0.2">
      <c r="A10" s="72" t="s">
        <v>33</v>
      </c>
      <c r="B10" s="72" t="s">
        <v>34</v>
      </c>
      <c r="C10" s="73" t="s">
        <v>35</v>
      </c>
      <c r="D10" s="74" t="s">
        <v>51</v>
      </c>
      <c r="E10" s="74" t="s">
        <v>56</v>
      </c>
      <c r="F10" s="74" t="s">
        <v>57</v>
      </c>
      <c r="G10" s="74" t="s">
        <v>77</v>
      </c>
      <c r="H10" s="74" t="s">
        <v>58</v>
      </c>
      <c r="I10" s="74" t="s">
        <v>59</v>
      </c>
    </row>
    <row r="11" spans="1:9" s="71" customFormat="1" ht="204" x14ac:dyDescent="0.2">
      <c r="A11" s="23">
        <v>1</v>
      </c>
      <c r="B11" s="24" t="s">
        <v>47</v>
      </c>
      <c r="C11" s="75" t="s">
        <v>48</v>
      </c>
      <c r="D11" s="92" t="s">
        <v>72</v>
      </c>
      <c r="E11" s="89" t="s">
        <v>68</v>
      </c>
      <c r="F11" s="89" t="s">
        <v>68</v>
      </c>
      <c r="G11" s="89" t="s">
        <v>68</v>
      </c>
      <c r="H11" s="92" t="s">
        <v>70</v>
      </c>
      <c r="I11" s="92" t="s">
        <v>71</v>
      </c>
    </row>
    <row r="12" spans="1:9" s="71" customFormat="1" ht="191.25" x14ac:dyDescent="0.2">
      <c r="A12" s="23">
        <v>2</v>
      </c>
      <c r="B12" s="24" t="s">
        <v>49</v>
      </c>
      <c r="C12" s="75" t="s">
        <v>50</v>
      </c>
      <c r="D12" s="92" t="s">
        <v>67</v>
      </c>
      <c r="E12" s="90" t="s">
        <v>68</v>
      </c>
      <c r="F12" s="89" t="s">
        <v>68</v>
      </c>
      <c r="G12" s="89" t="s">
        <v>68</v>
      </c>
      <c r="H12" s="92" t="s">
        <v>69</v>
      </c>
      <c r="I12" s="79" t="s">
        <v>68</v>
      </c>
    </row>
    <row r="13" spans="1:9" s="71" customFormat="1" ht="51" x14ac:dyDescent="0.2">
      <c r="A13" s="23">
        <v>3</v>
      </c>
      <c r="B13" s="24" t="s">
        <v>17</v>
      </c>
      <c r="C13" s="48" t="s">
        <v>53</v>
      </c>
      <c r="D13" s="79" t="s">
        <v>68</v>
      </c>
      <c r="E13" s="92" t="s">
        <v>73</v>
      </c>
      <c r="F13" s="89" t="s">
        <v>68</v>
      </c>
      <c r="G13" s="89" t="s">
        <v>68</v>
      </c>
      <c r="H13" s="92" t="s">
        <v>73</v>
      </c>
      <c r="I13" s="79" t="s">
        <v>68</v>
      </c>
    </row>
    <row r="14" spans="1:9" s="71" customFormat="1" ht="45" customHeight="1" x14ac:dyDescent="0.2">
      <c r="A14" s="102" t="s">
        <v>45</v>
      </c>
      <c r="B14" s="102"/>
      <c r="C14" s="102"/>
      <c r="D14" s="80"/>
      <c r="E14" s="80"/>
      <c r="F14" s="80"/>
      <c r="G14" s="80"/>
      <c r="H14" s="81"/>
      <c r="I14" s="81"/>
    </row>
    <row r="17" spans="1:3" s="49" customFormat="1" ht="21.75" customHeight="1" x14ac:dyDescent="0.2">
      <c r="A17" s="103" t="s">
        <v>36</v>
      </c>
      <c r="B17" s="103"/>
      <c r="C17" s="103"/>
    </row>
    <row r="18" spans="1:3" s="49" customFormat="1" ht="106.5" customHeight="1" x14ac:dyDescent="0.2">
      <c r="A18" s="104" t="s">
        <v>41</v>
      </c>
      <c r="B18" s="104"/>
      <c r="C18" s="104"/>
    </row>
    <row r="19" spans="1:3" s="50" customFormat="1" ht="69" customHeight="1" x14ac:dyDescent="0.25">
      <c r="A19" s="105" t="s">
        <v>42</v>
      </c>
      <c r="B19" s="105"/>
      <c r="C19" s="105"/>
    </row>
    <row r="20" spans="1:3" s="49" customFormat="1" ht="13.5" customHeight="1" x14ac:dyDescent="0.25">
      <c r="A20" s="51"/>
      <c r="B20" s="51"/>
      <c r="C20" s="51"/>
    </row>
    <row r="21" spans="1:3" s="49" customFormat="1" ht="34.5" customHeight="1" x14ac:dyDescent="0.25">
      <c r="A21" s="106" t="s">
        <v>43</v>
      </c>
      <c r="B21" s="106"/>
      <c r="C21" s="106"/>
    </row>
    <row r="22" spans="1:3" s="49" customFormat="1" x14ac:dyDescent="0.25">
      <c r="A22" s="52" t="s">
        <v>44</v>
      </c>
      <c r="B22" s="53"/>
      <c r="C22" s="54"/>
    </row>
    <row r="23" spans="1:3" s="49" customFormat="1" ht="12.75" x14ac:dyDescent="0.2">
      <c r="A23" s="55"/>
      <c r="B23" s="55"/>
    </row>
    <row r="24" spans="1:3" s="49" customFormat="1" ht="12.75" x14ac:dyDescent="0.2">
      <c r="A24" s="55"/>
      <c r="B24" s="55"/>
    </row>
    <row r="25" spans="1:3" s="49" customFormat="1" ht="12.75" x14ac:dyDescent="0.2">
      <c r="A25" s="55"/>
      <c r="B25" s="55"/>
    </row>
    <row r="26" spans="1:3" s="49" customFormat="1" ht="12.75" x14ac:dyDescent="0.2">
      <c r="A26" s="55"/>
      <c r="B26" s="55"/>
    </row>
    <row r="27" spans="1:3" s="49" customFormat="1" ht="12.75" customHeight="1" x14ac:dyDescent="0.2">
      <c r="A27" s="56"/>
      <c r="B27" s="107"/>
      <c r="C27" s="107"/>
    </row>
    <row r="28" spans="1:3" s="49" customFormat="1" x14ac:dyDescent="0.25">
      <c r="A28" s="52" t="s">
        <v>37</v>
      </c>
      <c r="B28" s="53"/>
      <c r="C28" s="54"/>
    </row>
    <row r="29" spans="1:3" s="49" customFormat="1" x14ac:dyDescent="0.25">
      <c r="A29" s="53"/>
      <c r="B29" s="53"/>
      <c r="C29" s="54"/>
    </row>
    <row r="30" spans="1:3" s="49" customFormat="1" x14ac:dyDescent="0.25">
      <c r="A30" s="53"/>
      <c r="B30" s="53"/>
      <c r="C30" s="54"/>
    </row>
    <row r="31" spans="1:3" s="49" customFormat="1" x14ac:dyDescent="0.25">
      <c r="A31" s="53"/>
      <c r="B31" s="53"/>
      <c r="C31" s="54"/>
    </row>
    <row r="32" spans="1:3" s="49" customFormat="1" x14ac:dyDescent="0.25">
      <c r="A32" s="53"/>
      <c r="B32" s="53"/>
      <c r="C32" s="54"/>
    </row>
    <row r="33" spans="1:3" s="58" customFormat="1" ht="12.75" customHeight="1" x14ac:dyDescent="0.2">
      <c r="A33" s="100" t="s">
        <v>38</v>
      </c>
      <c r="B33" s="100"/>
      <c r="C33" s="57"/>
    </row>
    <row r="34" spans="1:3" s="49" customFormat="1" x14ac:dyDescent="0.25">
      <c r="A34" s="53"/>
      <c r="B34" s="53"/>
      <c r="C34" s="54"/>
    </row>
    <row r="35" spans="1:3" s="49" customFormat="1" x14ac:dyDescent="0.25">
      <c r="A35" s="53"/>
      <c r="B35" s="53"/>
      <c r="C35" s="54"/>
    </row>
    <row r="36" spans="1:3" s="49" customFormat="1" x14ac:dyDescent="0.2">
      <c r="A36" s="101" t="s">
        <v>39</v>
      </c>
      <c r="B36" s="101"/>
      <c r="C36" s="101"/>
    </row>
  </sheetData>
  <mergeCells count="15">
    <mergeCell ref="A33:B33"/>
    <mergeCell ref="A36:C36"/>
    <mergeCell ref="A14:C14"/>
    <mergeCell ref="A17:C17"/>
    <mergeCell ref="A18:C18"/>
    <mergeCell ref="A19:C19"/>
    <mergeCell ref="A21:C21"/>
    <mergeCell ref="B27:C27"/>
    <mergeCell ref="A9:C9"/>
    <mergeCell ref="A1:B1"/>
    <mergeCell ref="A2:B2"/>
    <mergeCell ref="A3:B3"/>
    <mergeCell ref="A5:C5"/>
    <mergeCell ref="A6:C6"/>
    <mergeCell ref="A7:C7"/>
  </mergeCells>
  <pageMargins left="0.70866141732283472" right="0.70866141732283472" top="0.74803149606299213" bottom="0.74803149606299213" header="0.31496062992125984" footer="0.31496062992125984"/>
  <pageSetup scale="50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3"/>
  <sheetViews>
    <sheetView zoomScaleNormal="100" zoomScaleSheetLayoutView="100" workbookViewId="0">
      <selection activeCell="A5" sqref="A5:I23"/>
    </sheetView>
  </sheetViews>
  <sheetFormatPr baseColWidth="10" defaultRowHeight="15" x14ac:dyDescent="0.25"/>
  <cols>
    <col min="1" max="1" width="5.140625" style="7" customWidth="1"/>
    <col min="2" max="2" width="15" style="5" customWidth="1"/>
    <col min="3" max="3" width="12.42578125" style="2" customWidth="1"/>
    <col min="4" max="4" width="24.85546875" customWidth="1"/>
    <col min="5" max="5" width="9.7109375" customWidth="1"/>
    <col min="6" max="6" width="12.42578125" style="1" customWidth="1"/>
    <col min="7" max="8" width="9.7109375" customWidth="1"/>
    <col min="9" max="9" width="9.140625" style="6" customWidth="1"/>
    <col min="10" max="10" width="3.85546875" style="3" customWidth="1"/>
    <col min="11" max="11" width="5.85546875" style="7" customWidth="1"/>
    <col min="12" max="12" width="10.5703125" style="5" customWidth="1"/>
    <col min="13" max="13" width="12.42578125" style="2" customWidth="1"/>
    <col min="14" max="14" width="22.7109375" customWidth="1"/>
    <col min="15" max="15" width="9.42578125" customWidth="1"/>
    <col min="16" max="16" width="12.28515625" style="1" customWidth="1"/>
    <col min="17" max="18" width="9" customWidth="1"/>
    <col min="19" max="19" width="9" style="6" customWidth="1"/>
    <col min="20" max="20" width="5" style="3" customWidth="1"/>
  </cols>
  <sheetData>
    <row r="1" spans="1:19" s="3" customFormat="1" ht="18" customHeight="1" x14ac:dyDescent="0.25">
      <c r="A1" s="108" t="s">
        <v>8</v>
      </c>
      <c r="B1" s="108"/>
      <c r="C1" s="108"/>
      <c r="D1" s="108"/>
      <c r="E1" s="108"/>
      <c r="F1" s="108"/>
      <c r="G1" s="108"/>
      <c r="H1" s="108"/>
      <c r="I1" s="10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s="3" customFormat="1" ht="18" customHeight="1" x14ac:dyDescent="0.25">
      <c r="A2" s="108" t="s">
        <v>64</v>
      </c>
      <c r="B2" s="108"/>
      <c r="C2" s="108"/>
      <c r="D2" s="108"/>
      <c r="E2" s="108"/>
      <c r="F2" s="108"/>
      <c r="G2" s="108"/>
      <c r="H2" s="108"/>
      <c r="I2" s="10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s="3" customFormat="1" ht="18" customHeight="1" x14ac:dyDescent="0.25">
      <c r="A3" s="108" t="s">
        <v>63</v>
      </c>
      <c r="B3" s="108"/>
      <c r="C3" s="108"/>
      <c r="D3" s="108"/>
      <c r="E3" s="108"/>
      <c r="F3" s="108"/>
      <c r="G3" s="108"/>
      <c r="H3" s="108"/>
      <c r="I3" s="10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1:19" s="3" customFormat="1" ht="17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s="3" customFormat="1" ht="53.25" customHeight="1" x14ac:dyDescent="0.25">
      <c r="A5" s="29" t="s">
        <v>11</v>
      </c>
      <c r="B5" s="26" t="s">
        <v>9</v>
      </c>
      <c r="C5" s="27" t="s">
        <v>0</v>
      </c>
      <c r="D5" s="27" t="s">
        <v>1</v>
      </c>
      <c r="E5" s="27" t="s">
        <v>2</v>
      </c>
      <c r="F5" s="27" t="s">
        <v>20</v>
      </c>
      <c r="G5" s="28" t="s">
        <v>3</v>
      </c>
      <c r="H5" s="28" t="s">
        <v>4</v>
      </c>
      <c r="I5" s="28" t="s">
        <v>5</v>
      </c>
      <c r="K5" s="7"/>
      <c r="L5" s="5"/>
      <c r="M5" s="2"/>
      <c r="N5"/>
      <c r="O5"/>
      <c r="P5" s="1"/>
      <c r="Q5"/>
      <c r="R5"/>
      <c r="S5" s="6"/>
    </row>
    <row r="6" spans="1:19" ht="19.5" customHeight="1" x14ac:dyDescent="0.25">
      <c r="A6" s="109">
        <v>1</v>
      </c>
      <c r="B6" s="111" t="s">
        <v>52</v>
      </c>
      <c r="C6" s="113" t="s">
        <v>60</v>
      </c>
      <c r="D6" s="19" t="s">
        <v>6</v>
      </c>
      <c r="E6" s="21">
        <v>0.2</v>
      </c>
      <c r="F6" s="22">
        <v>36</v>
      </c>
      <c r="G6" s="31">
        <f>(F6/36)</f>
        <v>1</v>
      </c>
      <c r="H6" s="31">
        <f>+G6*E6</f>
        <v>0.2</v>
      </c>
      <c r="I6" s="116">
        <f>SUM(H6:H8)</f>
        <v>0.83069828015237235</v>
      </c>
    </row>
    <row r="7" spans="1:19" ht="19.5" customHeight="1" x14ac:dyDescent="0.25">
      <c r="A7" s="109"/>
      <c r="B7" s="111"/>
      <c r="C7" s="114"/>
      <c r="D7" s="19" t="s">
        <v>18</v>
      </c>
      <c r="E7" s="21">
        <v>0.4</v>
      </c>
      <c r="F7" s="20">
        <v>5</v>
      </c>
      <c r="G7" s="31">
        <f>(3/F7)</f>
        <v>0.6</v>
      </c>
      <c r="H7" s="31">
        <f>+G7*E7</f>
        <v>0.24</v>
      </c>
      <c r="I7" s="117"/>
    </row>
    <row r="8" spans="1:19" ht="19.5" customHeight="1" x14ac:dyDescent="0.25">
      <c r="A8" s="109"/>
      <c r="B8" s="111"/>
      <c r="C8" s="115"/>
      <c r="D8" s="19" t="s">
        <v>7</v>
      </c>
      <c r="E8" s="21">
        <v>0.4</v>
      </c>
      <c r="F8" s="8">
        <v>1289998</v>
      </c>
      <c r="G8" s="31">
        <f>(1260000/F8)</f>
        <v>0.97674570038093078</v>
      </c>
      <c r="H8" s="31">
        <f>+G8*E8</f>
        <v>0.39069828015237235</v>
      </c>
      <c r="I8" s="118"/>
    </row>
    <row r="9" spans="1:19" ht="19.5" customHeight="1" x14ac:dyDescent="0.25">
      <c r="A9" s="109"/>
      <c r="B9" s="111"/>
      <c r="C9" s="113" t="s">
        <v>32</v>
      </c>
      <c r="D9" s="19" t="s">
        <v>6</v>
      </c>
      <c r="E9" s="21">
        <v>0.2</v>
      </c>
      <c r="F9" s="86">
        <v>24</v>
      </c>
      <c r="G9" s="31">
        <f>(F9/36)</f>
        <v>0.66666666666666663</v>
      </c>
      <c r="H9" s="31">
        <f t="shared" ref="H9:H13" si="0">+G9*E9</f>
        <v>0.13333333333333333</v>
      </c>
      <c r="I9" s="117">
        <f>SUM(H9:H11)</f>
        <v>0.77333333333333332</v>
      </c>
    </row>
    <row r="10" spans="1:19" ht="19.5" customHeight="1" x14ac:dyDescent="0.25">
      <c r="A10" s="109"/>
      <c r="B10" s="111"/>
      <c r="C10" s="114"/>
      <c r="D10" s="19" t="s">
        <v>18</v>
      </c>
      <c r="E10" s="21">
        <v>0.4</v>
      </c>
      <c r="F10" s="86">
        <v>5</v>
      </c>
      <c r="G10" s="31">
        <f>(3/F10)</f>
        <v>0.6</v>
      </c>
      <c r="H10" s="31">
        <f t="shared" si="0"/>
        <v>0.24</v>
      </c>
      <c r="I10" s="117"/>
    </row>
    <row r="11" spans="1:19" ht="19.5" customHeight="1" x14ac:dyDescent="0.25">
      <c r="A11" s="109"/>
      <c r="B11" s="111"/>
      <c r="C11" s="115"/>
      <c r="D11" s="19" t="s">
        <v>7</v>
      </c>
      <c r="E11" s="21">
        <v>0.4</v>
      </c>
      <c r="F11" s="8">
        <v>1260000</v>
      </c>
      <c r="G11" s="31">
        <f>(1260000/F11)</f>
        <v>1</v>
      </c>
      <c r="H11" s="31">
        <f t="shared" si="0"/>
        <v>0.4</v>
      </c>
      <c r="I11" s="118"/>
    </row>
    <row r="12" spans="1:19" ht="19.5" customHeight="1" x14ac:dyDescent="0.25">
      <c r="A12" s="109"/>
      <c r="B12" s="111"/>
      <c r="C12" s="119" t="s">
        <v>61</v>
      </c>
      <c r="D12" s="19" t="s">
        <v>6</v>
      </c>
      <c r="E12" s="21">
        <v>0.2</v>
      </c>
      <c r="F12" s="22">
        <v>14</v>
      </c>
      <c r="G12" s="31">
        <f>(F12/36)</f>
        <v>0.3888888888888889</v>
      </c>
      <c r="H12" s="31">
        <f t="shared" si="0"/>
        <v>7.7777777777777779E-2</v>
      </c>
      <c r="I12" s="121">
        <f>SUM(H12:H14)</f>
        <v>0.60326797385620912</v>
      </c>
    </row>
    <row r="13" spans="1:19" ht="19.5" customHeight="1" x14ac:dyDescent="0.25">
      <c r="A13" s="109"/>
      <c r="B13" s="111"/>
      <c r="C13" s="120"/>
      <c r="D13" s="19" t="s">
        <v>18</v>
      </c>
      <c r="E13" s="21">
        <v>0.4</v>
      </c>
      <c r="F13" s="20">
        <v>9</v>
      </c>
      <c r="G13" s="31">
        <f>(3/F13)</f>
        <v>0.33333333333333331</v>
      </c>
      <c r="H13" s="31">
        <f t="shared" si="0"/>
        <v>0.13333333333333333</v>
      </c>
      <c r="I13" s="122"/>
    </row>
    <row r="14" spans="1:19" ht="19.5" customHeight="1" x14ac:dyDescent="0.25">
      <c r="A14" s="109"/>
      <c r="B14" s="111"/>
      <c r="C14" s="120"/>
      <c r="D14" s="19" t="s">
        <v>7</v>
      </c>
      <c r="E14" s="21">
        <v>0.4</v>
      </c>
      <c r="F14" s="8">
        <v>1285200</v>
      </c>
      <c r="G14" s="31">
        <f>(1260000/F14)</f>
        <v>0.98039215686274506</v>
      </c>
      <c r="H14" s="31">
        <f>+G14*E14</f>
        <v>0.39215686274509803</v>
      </c>
      <c r="I14" s="122"/>
    </row>
    <row r="15" spans="1:19" ht="19.5" customHeight="1" x14ac:dyDescent="0.25">
      <c r="A15" s="109"/>
      <c r="B15" s="111"/>
      <c r="C15" s="119" t="s">
        <v>54</v>
      </c>
      <c r="D15" s="19" t="s">
        <v>6</v>
      </c>
      <c r="E15" s="21">
        <v>0.2</v>
      </c>
      <c r="F15" s="22">
        <v>24</v>
      </c>
      <c r="G15" s="31">
        <f>(F15/36)</f>
        <v>0.66666666666666663</v>
      </c>
      <c r="H15" s="31">
        <f t="shared" ref="H15:H23" si="1">+G15*E15</f>
        <v>0.13333333333333333</v>
      </c>
      <c r="I15" s="123">
        <f>SUM(H15:H17)</f>
        <v>0.92751046120548852</v>
      </c>
    </row>
    <row r="16" spans="1:19" ht="19.5" customHeight="1" x14ac:dyDescent="0.25">
      <c r="A16" s="109"/>
      <c r="B16" s="111"/>
      <c r="C16" s="119"/>
      <c r="D16" s="19" t="s">
        <v>18</v>
      </c>
      <c r="E16" s="21">
        <v>0.4</v>
      </c>
      <c r="F16" s="20">
        <v>3</v>
      </c>
      <c r="G16" s="31">
        <f>(3/F16)</f>
        <v>1</v>
      </c>
      <c r="H16" s="31">
        <f t="shared" si="1"/>
        <v>0.4</v>
      </c>
      <c r="I16" s="124"/>
    </row>
    <row r="17" spans="1:17" ht="19.5" customHeight="1" x14ac:dyDescent="0.25">
      <c r="A17" s="109"/>
      <c r="B17" s="111"/>
      <c r="C17" s="119"/>
      <c r="D17" s="19" t="s">
        <v>7</v>
      </c>
      <c r="E17" s="21">
        <v>0.4</v>
      </c>
      <c r="F17" s="8">
        <v>1278613</v>
      </c>
      <c r="G17" s="31">
        <f>(1260000/F17)</f>
        <v>0.98544281968038805</v>
      </c>
      <c r="H17" s="31">
        <f t="shared" si="1"/>
        <v>0.39417712787215525</v>
      </c>
      <c r="I17" s="124"/>
    </row>
    <row r="18" spans="1:17" ht="19.5" customHeight="1" x14ac:dyDescent="0.25">
      <c r="A18" s="109"/>
      <c r="B18" s="111"/>
      <c r="C18" s="113" t="s">
        <v>62</v>
      </c>
      <c r="D18" s="19" t="s">
        <v>6</v>
      </c>
      <c r="E18" s="21">
        <v>0.2</v>
      </c>
      <c r="F18" s="20">
        <v>12</v>
      </c>
      <c r="G18" s="31">
        <f>+F18/36</f>
        <v>0.33333333333333331</v>
      </c>
      <c r="H18" s="31">
        <f t="shared" si="1"/>
        <v>6.6666666666666666E-2</v>
      </c>
      <c r="I18" s="121">
        <f>SUM(H18:H20)</f>
        <v>0.57098026656418299</v>
      </c>
    </row>
    <row r="19" spans="1:17" ht="19.5" customHeight="1" x14ac:dyDescent="0.25">
      <c r="A19" s="109"/>
      <c r="B19" s="111"/>
      <c r="C19" s="114"/>
      <c r="D19" s="19" t="s">
        <v>18</v>
      </c>
      <c r="E19" s="21">
        <v>0.4</v>
      </c>
      <c r="F19" s="20">
        <v>10</v>
      </c>
      <c r="G19" s="31">
        <f>(3/F19)</f>
        <v>0.3</v>
      </c>
      <c r="H19" s="31">
        <f t="shared" si="1"/>
        <v>0.12</v>
      </c>
      <c r="I19" s="122"/>
    </row>
    <row r="20" spans="1:17" ht="19.5" customHeight="1" x14ac:dyDescent="0.25">
      <c r="A20" s="109"/>
      <c r="B20" s="111"/>
      <c r="C20" s="115"/>
      <c r="D20" s="19" t="s">
        <v>7</v>
      </c>
      <c r="E20" s="21">
        <v>0.4</v>
      </c>
      <c r="F20" s="85">
        <v>1311429</v>
      </c>
      <c r="G20" s="31">
        <f>(1260000/F20)</f>
        <v>0.96078399974379092</v>
      </c>
      <c r="H20" s="31">
        <f t="shared" si="1"/>
        <v>0.3843135998975164</v>
      </c>
      <c r="I20" s="122"/>
    </row>
    <row r="21" spans="1:17" ht="19.5" customHeight="1" x14ac:dyDescent="0.25">
      <c r="A21" s="109"/>
      <c r="B21" s="111"/>
      <c r="C21" s="113" t="s">
        <v>55</v>
      </c>
      <c r="D21" s="19" t="s">
        <v>6</v>
      </c>
      <c r="E21" s="21">
        <v>0.2</v>
      </c>
      <c r="F21" s="20">
        <v>30</v>
      </c>
      <c r="G21" s="31">
        <f>+F21/36</f>
        <v>0.83333333333333337</v>
      </c>
      <c r="H21" s="31">
        <f t="shared" si="1"/>
        <v>0.16666666666666669</v>
      </c>
      <c r="I21" s="125">
        <f>SUM(H21:H23)</f>
        <v>0.66770977216797656</v>
      </c>
    </row>
    <row r="22" spans="1:17" ht="19.5" customHeight="1" x14ac:dyDescent="0.25">
      <c r="A22" s="109"/>
      <c r="B22" s="111"/>
      <c r="C22" s="114"/>
      <c r="D22" s="19" t="s">
        <v>18</v>
      </c>
      <c r="E22" s="21">
        <v>0.4</v>
      </c>
      <c r="F22" s="20">
        <v>10</v>
      </c>
      <c r="G22" s="31">
        <f>(3/F22)</f>
        <v>0.3</v>
      </c>
      <c r="H22" s="31">
        <f t="shared" si="1"/>
        <v>0.12</v>
      </c>
      <c r="I22" s="125"/>
    </row>
    <row r="23" spans="1:17" ht="19.5" customHeight="1" x14ac:dyDescent="0.25">
      <c r="A23" s="110"/>
      <c r="B23" s="112"/>
      <c r="C23" s="115"/>
      <c r="D23" s="19" t="s">
        <v>7</v>
      </c>
      <c r="E23" s="21">
        <v>0.4</v>
      </c>
      <c r="F23" s="8">
        <v>1322685</v>
      </c>
      <c r="G23" s="31">
        <f>(1260000/F23)</f>
        <v>0.95260776375327461</v>
      </c>
      <c r="H23" s="31">
        <f t="shared" si="1"/>
        <v>0.38104310550130988</v>
      </c>
      <c r="I23" s="125"/>
    </row>
    <row r="24" spans="1:17" ht="15" customHeight="1" x14ac:dyDescent="0.25">
      <c r="A24" s="33"/>
      <c r="B24" s="34"/>
      <c r="C24" s="4"/>
      <c r="D24" s="3"/>
      <c r="E24" s="3"/>
      <c r="F24" s="35"/>
      <c r="G24" s="3"/>
      <c r="H24" s="3"/>
    </row>
    <row r="25" spans="1:17" s="3" customFormat="1" ht="48" x14ac:dyDescent="0.25">
      <c r="A25" s="29" t="s">
        <v>11</v>
      </c>
      <c r="B25" s="26" t="s">
        <v>9</v>
      </c>
      <c r="C25" s="27" t="s">
        <v>0</v>
      </c>
      <c r="D25" s="27" t="s">
        <v>1</v>
      </c>
      <c r="E25" s="27" t="s">
        <v>2</v>
      </c>
      <c r="F25" s="27" t="s">
        <v>20</v>
      </c>
      <c r="G25" s="28" t="s">
        <v>3</v>
      </c>
      <c r="H25" s="28" t="s">
        <v>4</v>
      </c>
      <c r="I25" s="28" t="s">
        <v>5</v>
      </c>
      <c r="Q25"/>
    </row>
    <row r="26" spans="1:17" ht="19.5" customHeight="1" x14ac:dyDescent="0.25">
      <c r="A26" s="109">
        <v>2</v>
      </c>
      <c r="B26" s="111" t="s">
        <v>49</v>
      </c>
      <c r="C26" s="113" t="s">
        <v>60</v>
      </c>
      <c r="D26" s="19" t="s">
        <v>6</v>
      </c>
      <c r="E26" s="21">
        <v>0.2</v>
      </c>
      <c r="F26" s="22">
        <v>36</v>
      </c>
      <c r="G26" s="31">
        <f>(F26/36)</f>
        <v>1</v>
      </c>
      <c r="H26" s="31">
        <f t="shared" ref="H26:H33" si="2">+G26*E26</f>
        <v>0.2</v>
      </c>
      <c r="I26" s="126">
        <f>SUM(H26:H28)</f>
        <v>0.84000000000000008</v>
      </c>
    </row>
    <row r="27" spans="1:17" ht="19.5" customHeight="1" x14ac:dyDescent="0.25">
      <c r="A27" s="109"/>
      <c r="B27" s="111"/>
      <c r="C27" s="114"/>
      <c r="D27" s="19" t="s">
        <v>18</v>
      </c>
      <c r="E27" s="21">
        <v>0.4</v>
      </c>
      <c r="F27" s="20">
        <v>5</v>
      </c>
      <c r="G27" s="31">
        <f>(3/F27)</f>
        <v>0.6</v>
      </c>
      <c r="H27" s="31">
        <f t="shared" si="2"/>
        <v>0.24</v>
      </c>
      <c r="I27" s="127"/>
    </row>
    <row r="28" spans="1:17" ht="19.5" customHeight="1" x14ac:dyDescent="0.25">
      <c r="A28" s="109"/>
      <c r="B28" s="111"/>
      <c r="C28" s="115"/>
      <c r="D28" s="19" t="s">
        <v>7</v>
      </c>
      <c r="E28" s="21">
        <v>0.4</v>
      </c>
      <c r="F28" s="8">
        <v>4100003</v>
      </c>
      <c r="G28" s="31">
        <f>(4100003/F28)</f>
        <v>1</v>
      </c>
      <c r="H28" s="31">
        <f t="shared" si="2"/>
        <v>0.4</v>
      </c>
      <c r="I28" s="128"/>
    </row>
    <row r="29" spans="1:17" ht="19.5" customHeight="1" x14ac:dyDescent="0.25">
      <c r="A29" s="109"/>
      <c r="B29" s="111"/>
      <c r="C29" s="113" t="s">
        <v>32</v>
      </c>
      <c r="D29" s="19" t="s">
        <v>6</v>
      </c>
      <c r="E29" s="21">
        <v>0.2</v>
      </c>
      <c r="F29" s="86">
        <v>24</v>
      </c>
      <c r="G29" s="31">
        <f>(F29/36)</f>
        <v>0.66666666666666663</v>
      </c>
      <c r="H29" s="31">
        <f t="shared" si="2"/>
        <v>0.13333333333333333</v>
      </c>
      <c r="I29" s="117">
        <f>SUM(H29:H31)</f>
        <v>0.61957975975975976</v>
      </c>
    </row>
    <row r="30" spans="1:17" ht="19.5" customHeight="1" x14ac:dyDescent="0.25">
      <c r="A30" s="109"/>
      <c r="B30" s="111"/>
      <c r="C30" s="114"/>
      <c r="D30" s="19" t="s">
        <v>18</v>
      </c>
      <c r="E30" s="21">
        <v>0.4</v>
      </c>
      <c r="F30" s="86">
        <v>5</v>
      </c>
      <c r="G30" s="31">
        <f>(3/F30)</f>
        <v>0.6</v>
      </c>
      <c r="H30" s="31">
        <f t="shared" si="2"/>
        <v>0.24</v>
      </c>
      <c r="I30" s="117"/>
    </row>
    <row r="31" spans="1:17" ht="19.5" customHeight="1" x14ac:dyDescent="0.25">
      <c r="A31" s="109"/>
      <c r="B31" s="111"/>
      <c r="C31" s="115"/>
      <c r="D31" s="19" t="s">
        <v>7</v>
      </c>
      <c r="E31" s="21">
        <v>0.4</v>
      </c>
      <c r="F31" s="8">
        <v>6660000</v>
      </c>
      <c r="G31" s="31">
        <f>(4100003/F31)</f>
        <v>0.61561606606606611</v>
      </c>
      <c r="H31" s="31">
        <f t="shared" si="2"/>
        <v>0.24624642642642647</v>
      </c>
      <c r="I31" s="118"/>
    </row>
    <row r="32" spans="1:17" ht="19.5" customHeight="1" x14ac:dyDescent="0.25">
      <c r="A32" s="109"/>
      <c r="B32" s="111"/>
      <c r="C32" s="119" t="s">
        <v>61</v>
      </c>
      <c r="D32" s="19" t="s">
        <v>6</v>
      </c>
      <c r="E32" s="21">
        <v>0.2</v>
      </c>
      <c r="F32" s="22">
        <v>14</v>
      </c>
      <c r="G32" s="31">
        <f>(F32/36)</f>
        <v>0.3888888888888889</v>
      </c>
      <c r="H32" s="31">
        <f t="shared" si="2"/>
        <v>7.7777777777777779E-2</v>
      </c>
      <c r="I32" s="121">
        <f>SUM(H32:H34)</f>
        <v>0.47716367267627768</v>
      </c>
    </row>
    <row r="33" spans="1:19" ht="19.5" customHeight="1" x14ac:dyDescent="0.25">
      <c r="A33" s="109"/>
      <c r="B33" s="111"/>
      <c r="C33" s="120"/>
      <c r="D33" s="19" t="s">
        <v>18</v>
      </c>
      <c r="E33" s="21">
        <v>0.4</v>
      </c>
      <c r="F33" s="20">
        <v>9</v>
      </c>
      <c r="G33" s="31">
        <f>(3/F33)</f>
        <v>0.33333333333333331</v>
      </c>
      <c r="H33" s="31">
        <f t="shared" si="2"/>
        <v>0.13333333333333333</v>
      </c>
      <c r="I33" s="122"/>
    </row>
    <row r="34" spans="1:19" ht="15" customHeight="1" x14ac:dyDescent="0.25">
      <c r="A34" s="109"/>
      <c r="B34" s="111"/>
      <c r="C34" s="120"/>
      <c r="D34" s="19" t="s">
        <v>7</v>
      </c>
      <c r="E34" s="21">
        <v>0.4</v>
      </c>
      <c r="F34" s="8">
        <v>6164200</v>
      </c>
      <c r="G34" s="31">
        <f>(4100003/F34)</f>
        <v>0.66513140391291647</v>
      </c>
      <c r="H34" s="31">
        <f>+G34*E34</f>
        <v>0.2660525615651666</v>
      </c>
      <c r="I34" s="122"/>
    </row>
    <row r="35" spans="1:19" s="3" customFormat="1" x14ac:dyDescent="0.25">
      <c r="A35" s="109"/>
      <c r="B35" s="111"/>
      <c r="C35" s="119" t="s">
        <v>54</v>
      </c>
      <c r="D35" s="19" t="s">
        <v>6</v>
      </c>
      <c r="E35" s="21">
        <v>0.2</v>
      </c>
      <c r="F35" s="20">
        <v>24</v>
      </c>
      <c r="G35" s="31">
        <f>(F35/36)</f>
        <v>0.66666666666666663</v>
      </c>
      <c r="H35" s="31">
        <f t="shared" ref="H35:H36" si="3">+G35*E35</f>
        <v>0.13333333333333333</v>
      </c>
      <c r="I35" s="121">
        <f>SUM(H35:H37)</f>
        <v>0.81658320876392887</v>
      </c>
    </row>
    <row r="36" spans="1:19" ht="19.5" customHeight="1" x14ac:dyDescent="0.25">
      <c r="A36" s="109"/>
      <c r="B36" s="111"/>
      <c r="C36" s="119"/>
      <c r="D36" s="19" t="s">
        <v>18</v>
      </c>
      <c r="E36" s="21">
        <v>0.4</v>
      </c>
      <c r="F36" s="20">
        <v>3</v>
      </c>
      <c r="G36" s="31">
        <f>(3/F36)</f>
        <v>1</v>
      </c>
      <c r="H36" s="31">
        <f t="shared" si="3"/>
        <v>0.4</v>
      </c>
      <c r="I36" s="122"/>
    </row>
    <row r="37" spans="1:19" ht="19.5" customHeight="1" x14ac:dyDescent="0.25">
      <c r="A37" s="109"/>
      <c r="B37" s="111"/>
      <c r="C37" s="119"/>
      <c r="D37" s="19" t="s">
        <v>7</v>
      </c>
      <c r="E37" s="21">
        <v>0.4</v>
      </c>
      <c r="F37" s="85">
        <v>5789945</v>
      </c>
      <c r="G37" s="31">
        <f>(4100003/F37)</f>
        <v>0.70812468857648903</v>
      </c>
      <c r="H37" s="31">
        <f>+G37*E37</f>
        <v>0.2832498754305956</v>
      </c>
      <c r="I37" s="122"/>
    </row>
    <row r="38" spans="1:19" ht="19.5" customHeight="1" x14ac:dyDescent="0.25">
      <c r="A38" s="109"/>
      <c r="B38" s="111"/>
      <c r="C38" s="113" t="s">
        <v>62</v>
      </c>
      <c r="D38" s="19" t="s">
        <v>6</v>
      </c>
      <c r="E38" s="21">
        <v>0.2</v>
      </c>
      <c r="F38" s="20">
        <v>12</v>
      </c>
      <c r="G38" s="31">
        <f>(F38/36)</f>
        <v>0.33333333333333331</v>
      </c>
      <c r="H38" s="31">
        <f>+G38*E38</f>
        <v>6.6666666666666666E-2</v>
      </c>
      <c r="I38" s="121">
        <f>SUM(H38:H40)</f>
        <v>0.42872440388897942</v>
      </c>
    </row>
    <row r="39" spans="1:19" ht="19.5" customHeight="1" x14ac:dyDescent="0.25">
      <c r="A39" s="109"/>
      <c r="B39" s="111"/>
      <c r="C39" s="114"/>
      <c r="D39" s="19" t="s">
        <v>18</v>
      </c>
      <c r="E39" s="21">
        <v>0.4</v>
      </c>
      <c r="F39" s="20">
        <v>10</v>
      </c>
      <c r="G39" s="31">
        <f>(3/F39)</f>
        <v>0.3</v>
      </c>
      <c r="H39" s="31">
        <f>+G39*E39</f>
        <v>0.12</v>
      </c>
      <c r="I39" s="122"/>
    </row>
    <row r="40" spans="1:19" s="3" customFormat="1" ht="19.5" customHeight="1" x14ac:dyDescent="0.25">
      <c r="A40" s="109"/>
      <c r="B40" s="111"/>
      <c r="C40" s="115"/>
      <c r="D40" s="19" t="s">
        <v>7</v>
      </c>
      <c r="E40" s="21">
        <v>0.4</v>
      </c>
      <c r="F40" s="85">
        <v>6775248</v>
      </c>
      <c r="G40" s="31">
        <f>(4100003/F40)</f>
        <v>0.60514434305578191</v>
      </c>
      <c r="H40" s="31">
        <f t="shared" ref="H40:H42" si="4">+G40*E40</f>
        <v>0.24205773722231277</v>
      </c>
      <c r="I40" s="129"/>
      <c r="K40" s="7"/>
      <c r="L40" s="5"/>
      <c r="M40" s="2"/>
      <c r="N40"/>
      <c r="O40"/>
      <c r="P40" s="1"/>
      <c r="Q40"/>
      <c r="R40"/>
      <c r="S40" s="6"/>
    </row>
    <row r="41" spans="1:19" s="3" customFormat="1" ht="19.5" customHeight="1" x14ac:dyDescent="0.25">
      <c r="A41" s="109"/>
      <c r="B41" s="111"/>
      <c r="C41" s="113" t="s">
        <v>55</v>
      </c>
      <c r="D41" s="19" t="s">
        <v>6</v>
      </c>
      <c r="E41" s="21">
        <v>0.2</v>
      </c>
      <c r="F41" s="20">
        <v>30</v>
      </c>
      <c r="G41" s="31">
        <f>(F41/36)</f>
        <v>0.83333333333333337</v>
      </c>
      <c r="H41" s="31">
        <f t="shared" si="4"/>
        <v>0.16666666666666669</v>
      </c>
      <c r="I41" s="121">
        <f>SUM(H41:H43)</f>
        <v>0.49359643677290738</v>
      </c>
      <c r="K41" s="7"/>
      <c r="L41" s="5"/>
      <c r="M41" s="2"/>
      <c r="N41"/>
      <c r="O41"/>
      <c r="P41" s="1"/>
      <c r="Q41"/>
      <c r="R41"/>
      <c r="S41" s="6"/>
    </row>
    <row r="42" spans="1:19" s="3" customFormat="1" ht="19.5" customHeight="1" x14ac:dyDescent="0.25">
      <c r="A42" s="109"/>
      <c r="B42" s="111"/>
      <c r="C42" s="114"/>
      <c r="D42" s="19" t="s">
        <v>18</v>
      </c>
      <c r="E42" s="21">
        <v>0.4</v>
      </c>
      <c r="F42" s="20">
        <v>10</v>
      </c>
      <c r="G42" s="31">
        <f>(3/F42)</f>
        <v>0.3</v>
      </c>
      <c r="H42" s="31">
        <f t="shared" si="4"/>
        <v>0.12</v>
      </c>
      <c r="I42" s="122"/>
      <c r="K42" s="7"/>
      <c r="L42" s="5"/>
      <c r="M42" s="2"/>
      <c r="N42"/>
      <c r="O42"/>
      <c r="P42" s="1"/>
      <c r="Q42"/>
      <c r="R42"/>
      <c r="S42" s="6"/>
    </row>
    <row r="43" spans="1:19" s="3" customFormat="1" ht="19.5" customHeight="1" x14ac:dyDescent="0.25">
      <c r="A43" s="110"/>
      <c r="B43" s="112"/>
      <c r="C43" s="115"/>
      <c r="D43" s="19" t="s">
        <v>7</v>
      </c>
      <c r="E43" s="21">
        <v>0.4</v>
      </c>
      <c r="F43" s="85">
        <v>7925400</v>
      </c>
      <c r="G43" s="31">
        <f>(4100003/F43)</f>
        <v>0.51732442526560174</v>
      </c>
      <c r="H43" s="31">
        <f>+G43*E43</f>
        <v>0.2069297701062407</v>
      </c>
      <c r="I43" s="129"/>
      <c r="K43" s="7"/>
      <c r="L43" s="5"/>
      <c r="M43" s="2"/>
      <c r="N43"/>
      <c r="O43"/>
      <c r="P43" s="1"/>
      <c r="Q43"/>
      <c r="R43"/>
      <c r="S43" s="6"/>
    </row>
    <row r="44" spans="1:19" s="3" customFormat="1" ht="15" customHeight="1" x14ac:dyDescent="0.25">
      <c r="A44" s="33"/>
      <c r="B44" s="34"/>
      <c r="C44" s="4"/>
      <c r="F44" s="35"/>
      <c r="I44" s="6"/>
      <c r="K44" s="7"/>
      <c r="L44" s="5"/>
      <c r="M44" s="2"/>
      <c r="N44"/>
      <c r="O44"/>
      <c r="P44" s="1"/>
      <c r="Q44"/>
      <c r="R44"/>
      <c r="S44" s="6"/>
    </row>
    <row r="45" spans="1:19" s="3" customFormat="1" ht="48" x14ac:dyDescent="0.25">
      <c r="A45" s="29" t="s">
        <v>11</v>
      </c>
      <c r="B45" s="26" t="s">
        <v>9</v>
      </c>
      <c r="C45" s="27" t="s">
        <v>0</v>
      </c>
      <c r="D45" s="27" t="s">
        <v>1</v>
      </c>
      <c r="E45" s="27" t="s">
        <v>2</v>
      </c>
      <c r="F45" s="27" t="s">
        <v>20</v>
      </c>
      <c r="G45" s="28" t="s">
        <v>3</v>
      </c>
      <c r="H45" s="28" t="s">
        <v>4</v>
      </c>
      <c r="I45" s="28" t="s">
        <v>5</v>
      </c>
      <c r="J45" s="6"/>
    </row>
    <row r="46" spans="1:19" s="3" customFormat="1" ht="19.5" customHeight="1" x14ac:dyDescent="0.25">
      <c r="A46" s="109">
        <v>3</v>
      </c>
      <c r="B46" s="111" t="s">
        <v>17</v>
      </c>
      <c r="C46" s="113" t="s">
        <v>60</v>
      </c>
      <c r="D46" s="19" t="s">
        <v>6</v>
      </c>
      <c r="E46" s="21">
        <v>0.2</v>
      </c>
      <c r="F46" s="22">
        <v>36</v>
      </c>
      <c r="G46" s="31">
        <f>(F46/36)</f>
        <v>1</v>
      </c>
      <c r="H46" s="31">
        <f t="shared" ref="H46:H53" si="5">+G46*E46</f>
        <v>0.2</v>
      </c>
      <c r="I46" s="116">
        <f>SUM(H46:H48)</f>
        <v>0.84000000000000008</v>
      </c>
      <c r="J46" s="6"/>
    </row>
    <row r="47" spans="1:19" s="3" customFormat="1" ht="19.5" customHeight="1" x14ac:dyDescent="0.25">
      <c r="A47" s="109"/>
      <c r="B47" s="111"/>
      <c r="C47" s="114"/>
      <c r="D47" s="19" t="s">
        <v>18</v>
      </c>
      <c r="E47" s="21">
        <v>0.4</v>
      </c>
      <c r="F47" s="20">
        <v>5</v>
      </c>
      <c r="G47" s="31">
        <f>(3/F47)</f>
        <v>0.6</v>
      </c>
      <c r="H47" s="31">
        <f t="shared" si="5"/>
        <v>0.24</v>
      </c>
      <c r="I47" s="117"/>
      <c r="J47" s="6"/>
    </row>
    <row r="48" spans="1:19" s="3" customFormat="1" ht="19.5" customHeight="1" x14ac:dyDescent="0.25">
      <c r="A48" s="109"/>
      <c r="B48" s="111"/>
      <c r="C48" s="115"/>
      <c r="D48" s="19" t="s">
        <v>7</v>
      </c>
      <c r="E48" s="21">
        <v>0.4</v>
      </c>
      <c r="F48" s="8">
        <v>521086</v>
      </c>
      <c r="G48" s="31">
        <f>(521086/F48)</f>
        <v>1</v>
      </c>
      <c r="H48" s="31">
        <f t="shared" si="5"/>
        <v>0.4</v>
      </c>
      <c r="I48" s="118"/>
      <c r="J48" s="6"/>
    </row>
    <row r="49" spans="1:10" s="3" customFormat="1" ht="19.5" customHeight="1" x14ac:dyDescent="0.25">
      <c r="A49" s="109"/>
      <c r="B49" s="111"/>
      <c r="C49" s="113" t="s">
        <v>32</v>
      </c>
      <c r="D49" s="19" t="s">
        <v>6</v>
      </c>
      <c r="E49" s="21">
        <v>0.2</v>
      </c>
      <c r="F49" s="86">
        <v>24</v>
      </c>
      <c r="G49" s="31">
        <f>(F49/36)</f>
        <v>0.66666666666666663</v>
      </c>
      <c r="H49" s="31">
        <f t="shared" si="5"/>
        <v>0.13333333333333333</v>
      </c>
      <c r="I49" s="117">
        <f>SUM(H49:H51)</f>
        <v>0.72072399999999992</v>
      </c>
      <c r="J49" s="6"/>
    </row>
    <row r="50" spans="1:10" s="3" customFormat="1" ht="19.5" customHeight="1" x14ac:dyDescent="0.25">
      <c r="A50" s="109"/>
      <c r="B50" s="111"/>
      <c r="C50" s="114"/>
      <c r="D50" s="19" t="s">
        <v>18</v>
      </c>
      <c r="E50" s="21">
        <v>0.4</v>
      </c>
      <c r="F50" s="86">
        <v>5</v>
      </c>
      <c r="G50" s="31">
        <f>(3/F50)</f>
        <v>0.6</v>
      </c>
      <c r="H50" s="31">
        <f t="shared" si="5"/>
        <v>0.24</v>
      </c>
      <c r="I50" s="117"/>
      <c r="J50" s="6"/>
    </row>
    <row r="51" spans="1:10" s="3" customFormat="1" ht="19.5" customHeight="1" x14ac:dyDescent="0.25">
      <c r="A51" s="109"/>
      <c r="B51" s="111"/>
      <c r="C51" s="115"/>
      <c r="D51" s="19" t="s">
        <v>7</v>
      </c>
      <c r="E51" s="21">
        <v>0.4</v>
      </c>
      <c r="F51" s="8">
        <v>600000</v>
      </c>
      <c r="G51" s="31">
        <f>(521086/F51)</f>
        <v>0.86847666666666667</v>
      </c>
      <c r="H51" s="31">
        <f t="shared" si="5"/>
        <v>0.34739066666666668</v>
      </c>
      <c r="I51" s="118"/>
      <c r="J51" s="6"/>
    </row>
    <row r="52" spans="1:10" s="3" customFormat="1" ht="19.5" customHeight="1" x14ac:dyDescent="0.25">
      <c r="A52" s="109"/>
      <c r="B52" s="111"/>
      <c r="C52" s="119" t="s">
        <v>61</v>
      </c>
      <c r="D52" s="19" t="s">
        <v>6</v>
      </c>
      <c r="E52" s="21">
        <v>0.2</v>
      </c>
      <c r="F52" s="22">
        <v>14</v>
      </c>
      <c r="G52" s="31">
        <f>(F52/36)</f>
        <v>0.3888888888888889</v>
      </c>
      <c r="H52" s="31">
        <f t="shared" si="5"/>
        <v>7.7777777777777779E-2</v>
      </c>
      <c r="I52" s="121">
        <f>SUM(H52:H54)</f>
        <v>0.52388782179538484</v>
      </c>
      <c r="J52" s="6"/>
    </row>
    <row r="53" spans="1:10" s="3" customFormat="1" ht="19.5" customHeight="1" x14ac:dyDescent="0.25">
      <c r="A53" s="109"/>
      <c r="B53" s="111"/>
      <c r="C53" s="120"/>
      <c r="D53" s="19" t="s">
        <v>18</v>
      </c>
      <c r="E53" s="21">
        <v>0.4</v>
      </c>
      <c r="F53" s="20">
        <v>9</v>
      </c>
      <c r="G53" s="31">
        <f>(3/F53)</f>
        <v>0.33333333333333331</v>
      </c>
      <c r="H53" s="31">
        <f t="shared" si="5"/>
        <v>0.13333333333333333</v>
      </c>
      <c r="I53" s="122"/>
      <c r="J53" s="6"/>
    </row>
    <row r="54" spans="1:10" s="3" customFormat="1" ht="15" customHeight="1" x14ac:dyDescent="0.25">
      <c r="A54" s="109"/>
      <c r="B54" s="111"/>
      <c r="C54" s="120"/>
      <c r="D54" s="19" t="s">
        <v>7</v>
      </c>
      <c r="E54" s="21">
        <v>0.4</v>
      </c>
      <c r="F54" s="8">
        <v>666400</v>
      </c>
      <c r="G54" s="31">
        <f>(521086/F54)</f>
        <v>0.78194177671068432</v>
      </c>
      <c r="H54" s="31">
        <f>+G54*E54</f>
        <v>0.31277671068427376</v>
      </c>
      <c r="I54" s="122"/>
      <c r="J54" s="6"/>
    </row>
    <row r="55" spans="1:10" s="3" customFormat="1" ht="15" customHeight="1" x14ac:dyDescent="0.25">
      <c r="A55" s="109"/>
      <c r="B55" s="111"/>
      <c r="C55" s="119" t="s">
        <v>54</v>
      </c>
      <c r="D55" s="19" t="s">
        <v>6</v>
      </c>
      <c r="E55" s="21">
        <v>0.2</v>
      </c>
      <c r="F55" s="20">
        <v>24</v>
      </c>
      <c r="G55" s="31">
        <f>(F55/36)</f>
        <v>0.66666666666666663</v>
      </c>
      <c r="H55" s="31">
        <f t="shared" ref="H55:H56" si="6">+G55*E55</f>
        <v>0.13333333333333333</v>
      </c>
      <c r="I55" s="123">
        <f>SUM(H55:H57)</f>
        <v>0.85064303982462552</v>
      </c>
      <c r="J55" s="6"/>
    </row>
    <row r="56" spans="1:10" s="3" customFormat="1" ht="19.5" customHeight="1" x14ac:dyDescent="0.25">
      <c r="A56" s="109"/>
      <c r="B56" s="111"/>
      <c r="C56" s="119"/>
      <c r="D56" s="19" t="s">
        <v>18</v>
      </c>
      <c r="E56" s="21">
        <v>0.4</v>
      </c>
      <c r="F56" s="20">
        <v>3</v>
      </c>
      <c r="G56" s="31">
        <f>(3/F56)</f>
        <v>1</v>
      </c>
      <c r="H56" s="31">
        <f t="shared" si="6"/>
        <v>0.4</v>
      </c>
      <c r="I56" s="124"/>
      <c r="J56" s="6"/>
    </row>
    <row r="57" spans="1:10" s="3" customFormat="1" ht="19.5" customHeight="1" x14ac:dyDescent="0.25">
      <c r="A57" s="109"/>
      <c r="B57" s="111"/>
      <c r="C57" s="119"/>
      <c r="D57" s="19" t="s">
        <v>7</v>
      </c>
      <c r="E57" s="21">
        <v>0.4</v>
      </c>
      <c r="F57" s="8">
        <v>656880</v>
      </c>
      <c r="G57" s="31">
        <f>(521086/F57)</f>
        <v>0.79327426622823038</v>
      </c>
      <c r="H57" s="31">
        <f>+G57*E57</f>
        <v>0.3173097064912922</v>
      </c>
      <c r="I57" s="124"/>
      <c r="J57" s="6"/>
    </row>
    <row r="58" spans="1:10" s="3" customFormat="1" ht="19.5" customHeight="1" x14ac:dyDescent="0.25">
      <c r="A58" s="109"/>
      <c r="B58" s="111"/>
      <c r="C58" s="113" t="s">
        <v>62</v>
      </c>
      <c r="D58" s="19" t="s">
        <v>6</v>
      </c>
      <c r="E58" s="21">
        <v>0.2</v>
      </c>
      <c r="F58" s="20">
        <v>12</v>
      </c>
      <c r="G58" s="31">
        <f>(F58/36)</f>
        <v>0.33333333333333331</v>
      </c>
      <c r="H58" s="31">
        <f t="shared" ref="H58:H63" si="7">+G58*E58</f>
        <v>6.6666666666666666E-2</v>
      </c>
      <c r="I58" s="121">
        <f>SUM(H58:H60)</f>
        <v>0.49539250885736968</v>
      </c>
      <c r="J58" s="6"/>
    </row>
    <row r="59" spans="1:10" s="3" customFormat="1" ht="19.5" customHeight="1" x14ac:dyDescent="0.25">
      <c r="A59" s="109"/>
      <c r="B59" s="111"/>
      <c r="C59" s="114"/>
      <c r="D59" s="19" t="s">
        <v>18</v>
      </c>
      <c r="E59" s="21">
        <v>0.4</v>
      </c>
      <c r="F59" s="20">
        <v>10</v>
      </c>
      <c r="G59" s="31">
        <f>(3/F59)</f>
        <v>0.3</v>
      </c>
      <c r="H59" s="31">
        <f t="shared" si="7"/>
        <v>0.12</v>
      </c>
      <c r="I59" s="122"/>
      <c r="J59" s="6"/>
    </row>
    <row r="60" spans="1:10" s="3" customFormat="1" ht="19.5" customHeight="1" x14ac:dyDescent="0.25">
      <c r="A60" s="109"/>
      <c r="B60" s="111"/>
      <c r="C60" s="115"/>
      <c r="D60" s="19" t="s">
        <v>7</v>
      </c>
      <c r="E60" s="21">
        <v>0.4</v>
      </c>
      <c r="F60" s="85">
        <v>675144</v>
      </c>
      <c r="G60" s="31">
        <f>(521086/F60)</f>
        <v>0.77181460547675751</v>
      </c>
      <c r="H60" s="31">
        <f t="shared" si="7"/>
        <v>0.30872584219070304</v>
      </c>
      <c r="I60" s="122"/>
      <c r="J60" s="6"/>
    </row>
    <row r="61" spans="1:10" s="3" customFormat="1" ht="19.5" customHeight="1" x14ac:dyDescent="0.25">
      <c r="A61" s="109"/>
      <c r="B61" s="111"/>
      <c r="C61" s="113" t="s">
        <v>55</v>
      </c>
      <c r="D61" s="19" t="s">
        <v>6</v>
      </c>
      <c r="E61" s="21">
        <v>0.2</v>
      </c>
      <c r="F61" s="20">
        <v>30</v>
      </c>
      <c r="G61" s="31">
        <f>(F61/36)</f>
        <v>0.83333333333333337</v>
      </c>
      <c r="H61" s="31">
        <f t="shared" si="7"/>
        <v>0.16666666666666669</v>
      </c>
      <c r="I61" s="125">
        <f>SUM(H61:H63)</f>
        <v>0.61839954163483579</v>
      </c>
      <c r="J61" s="6"/>
    </row>
    <row r="62" spans="1:10" s="3" customFormat="1" ht="19.5" customHeight="1" x14ac:dyDescent="0.25">
      <c r="A62" s="109"/>
      <c r="B62" s="111"/>
      <c r="C62" s="114"/>
      <c r="D62" s="19" t="s">
        <v>18</v>
      </c>
      <c r="E62" s="21">
        <v>0.4</v>
      </c>
      <c r="F62" s="20">
        <v>10</v>
      </c>
      <c r="G62" s="31">
        <f>(3/F62)</f>
        <v>0.3</v>
      </c>
      <c r="H62" s="31">
        <f t="shared" si="7"/>
        <v>0.12</v>
      </c>
      <c r="I62" s="125"/>
      <c r="J62" s="6"/>
    </row>
    <row r="63" spans="1:10" s="3" customFormat="1" ht="19.5" customHeight="1" x14ac:dyDescent="0.25">
      <c r="A63" s="110"/>
      <c r="B63" s="112"/>
      <c r="C63" s="115"/>
      <c r="D63" s="19" t="s">
        <v>7</v>
      </c>
      <c r="E63" s="21">
        <v>0.4</v>
      </c>
      <c r="F63" s="85">
        <v>628320</v>
      </c>
      <c r="G63" s="31">
        <f>(521086/F63)</f>
        <v>0.8293321874204227</v>
      </c>
      <c r="H63" s="31">
        <f t="shared" si="7"/>
        <v>0.33173287496816911</v>
      </c>
      <c r="I63" s="125"/>
      <c r="J63" s="6"/>
    </row>
    <row r="64" spans="1:10" s="3" customFormat="1" ht="15" customHeight="1" x14ac:dyDescent="0.25">
      <c r="B64" s="7"/>
      <c r="C64" s="5"/>
      <c r="D64" s="2"/>
      <c r="E64"/>
      <c r="F64"/>
      <c r="G64" s="1"/>
      <c r="H64"/>
      <c r="I64"/>
      <c r="J64" s="6"/>
    </row>
    <row r="65" spans="2:10" s="3" customFormat="1" ht="19.5" customHeight="1" x14ac:dyDescent="0.25">
      <c r="B65" s="7"/>
      <c r="C65" s="5"/>
      <c r="D65" s="2"/>
      <c r="E65"/>
      <c r="F65"/>
      <c r="G65" s="1"/>
      <c r="H65"/>
      <c r="I65"/>
      <c r="J65" s="6"/>
    </row>
    <row r="66" spans="2:10" s="3" customFormat="1" ht="19.5" customHeight="1" x14ac:dyDescent="0.25">
      <c r="B66" s="7"/>
      <c r="C66" s="5"/>
      <c r="D66" s="2"/>
      <c r="E66"/>
      <c r="F66"/>
      <c r="G66" s="1"/>
      <c r="H66"/>
      <c r="I66"/>
      <c r="J66" s="6"/>
    </row>
    <row r="67" spans="2:10" s="3" customFormat="1" ht="19.5" customHeight="1" x14ac:dyDescent="0.25">
      <c r="B67" s="7"/>
      <c r="C67" s="5"/>
      <c r="D67" s="2"/>
      <c r="E67"/>
      <c r="F67"/>
      <c r="G67" s="1"/>
      <c r="H67"/>
      <c r="I67"/>
      <c r="J67" s="6"/>
    </row>
    <row r="68" spans="2:10" s="3" customFormat="1" ht="19.5" customHeight="1" x14ac:dyDescent="0.25">
      <c r="B68" s="7"/>
      <c r="C68" s="5"/>
      <c r="D68" s="2"/>
      <c r="E68"/>
      <c r="F68"/>
      <c r="G68" s="1"/>
      <c r="H68"/>
      <c r="I68"/>
      <c r="J68" s="6"/>
    </row>
    <row r="69" spans="2:10" s="3" customFormat="1" ht="19.5" customHeight="1" x14ac:dyDescent="0.25">
      <c r="B69" s="7"/>
      <c r="C69" s="5"/>
      <c r="D69" s="2"/>
      <c r="E69"/>
      <c r="F69"/>
      <c r="G69" s="1"/>
      <c r="H69"/>
      <c r="I69"/>
      <c r="J69" s="6"/>
    </row>
    <row r="70" spans="2:10" s="3" customFormat="1" ht="19.5" customHeight="1" x14ac:dyDescent="0.25">
      <c r="B70" s="7"/>
      <c r="C70" s="5"/>
      <c r="D70" s="2"/>
      <c r="E70"/>
      <c r="F70"/>
      <c r="G70" s="1"/>
      <c r="H70"/>
      <c r="I70"/>
      <c r="J70" s="6"/>
    </row>
    <row r="71" spans="2:10" s="3" customFormat="1" ht="19.5" customHeight="1" x14ac:dyDescent="0.25">
      <c r="B71" s="7"/>
      <c r="C71" s="5"/>
      <c r="D71" s="2"/>
      <c r="E71"/>
      <c r="F71"/>
      <c r="G71" s="1"/>
      <c r="H71"/>
      <c r="I71"/>
      <c r="J71" s="6"/>
    </row>
    <row r="72" spans="2:10" s="3" customFormat="1" ht="19.5" customHeight="1" x14ac:dyDescent="0.25">
      <c r="B72" s="7"/>
      <c r="C72" s="5"/>
      <c r="D72" s="2"/>
      <c r="E72"/>
      <c r="F72"/>
      <c r="G72" s="1"/>
      <c r="H72"/>
      <c r="I72"/>
      <c r="J72" s="6"/>
    </row>
    <row r="73" spans="2:10" s="3" customFormat="1" ht="19.5" customHeight="1" x14ac:dyDescent="0.25">
      <c r="B73" s="7"/>
      <c r="C73" s="5"/>
      <c r="D73" s="2"/>
      <c r="E73"/>
      <c r="F73"/>
      <c r="G73" s="1"/>
      <c r="H73"/>
      <c r="I73"/>
      <c r="J73" s="6"/>
    </row>
    <row r="74" spans="2:10" s="3" customFormat="1" ht="15" customHeight="1" x14ac:dyDescent="0.25">
      <c r="B74" s="7"/>
      <c r="C74" s="5"/>
      <c r="D74" s="2"/>
      <c r="E74"/>
      <c r="F74"/>
      <c r="G74" s="1"/>
      <c r="H74"/>
      <c r="I74"/>
      <c r="J74" s="6"/>
    </row>
    <row r="75" spans="2:10" s="3" customFormat="1" ht="19.5" customHeight="1" x14ac:dyDescent="0.25">
      <c r="B75" s="7"/>
      <c r="C75" s="5"/>
      <c r="D75" s="2"/>
      <c r="E75"/>
      <c r="F75"/>
      <c r="G75" s="1"/>
      <c r="H75"/>
      <c r="I75"/>
      <c r="J75" s="6"/>
    </row>
    <row r="76" spans="2:10" s="3" customFormat="1" ht="19.5" customHeight="1" x14ac:dyDescent="0.25">
      <c r="B76" s="7"/>
      <c r="C76" s="5"/>
      <c r="D76" s="2"/>
      <c r="E76"/>
      <c r="F76"/>
      <c r="G76" s="1"/>
      <c r="H76"/>
      <c r="I76"/>
      <c r="J76" s="6"/>
    </row>
    <row r="77" spans="2:10" s="3" customFormat="1" ht="19.5" customHeight="1" x14ac:dyDescent="0.25">
      <c r="B77" s="7"/>
      <c r="C77" s="5"/>
      <c r="D77" s="2"/>
      <c r="E77"/>
      <c r="F77"/>
      <c r="G77" s="1"/>
      <c r="H77"/>
      <c r="I77"/>
      <c r="J77" s="6"/>
    </row>
    <row r="78" spans="2:10" s="3" customFormat="1" ht="19.5" customHeight="1" x14ac:dyDescent="0.25">
      <c r="B78" s="7"/>
      <c r="C78" s="5"/>
      <c r="D78" s="2"/>
      <c r="E78"/>
      <c r="F78"/>
      <c r="G78" s="1"/>
      <c r="H78"/>
      <c r="I78"/>
      <c r="J78" s="6"/>
    </row>
    <row r="79" spans="2:10" s="3" customFormat="1" ht="19.5" customHeight="1" x14ac:dyDescent="0.25">
      <c r="B79" s="7"/>
      <c r="C79" s="5"/>
      <c r="D79" s="2"/>
      <c r="E79"/>
      <c r="F79"/>
      <c r="G79" s="1"/>
      <c r="H79"/>
      <c r="I79"/>
      <c r="J79" s="6"/>
    </row>
    <row r="80" spans="2:10" s="3" customFormat="1" ht="19.5" customHeight="1" x14ac:dyDescent="0.25">
      <c r="B80" s="7"/>
      <c r="C80" s="5"/>
      <c r="D80" s="2"/>
      <c r="E80"/>
      <c r="F80"/>
      <c r="G80" s="1"/>
      <c r="H80"/>
      <c r="I80"/>
      <c r="J80" s="6"/>
    </row>
    <row r="81" spans="2:10" s="3" customFormat="1" ht="19.5" customHeight="1" x14ac:dyDescent="0.25">
      <c r="B81" s="7"/>
      <c r="C81" s="5"/>
      <c r="D81" s="2"/>
      <c r="E81"/>
      <c r="F81"/>
      <c r="G81" s="1"/>
      <c r="H81"/>
      <c r="I81"/>
      <c r="J81" s="6"/>
    </row>
    <row r="82" spans="2:10" s="3" customFormat="1" ht="19.5" customHeight="1" x14ac:dyDescent="0.25">
      <c r="B82" s="7"/>
      <c r="C82" s="5"/>
      <c r="D82" s="2"/>
      <c r="E82"/>
      <c r="F82"/>
      <c r="G82" s="1"/>
      <c r="H82"/>
      <c r="I82"/>
      <c r="J82" s="6"/>
    </row>
    <row r="83" spans="2:10" s="3" customFormat="1" ht="19.5" customHeight="1" x14ac:dyDescent="0.25">
      <c r="B83" s="7"/>
      <c r="C83" s="5"/>
      <c r="D83" s="2"/>
      <c r="E83"/>
      <c r="F83"/>
      <c r="G83" s="1"/>
      <c r="H83"/>
      <c r="I83"/>
      <c r="J83" s="6"/>
    </row>
    <row r="84" spans="2:10" s="3" customFormat="1" ht="15" customHeight="1" x14ac:dyDescent="0.25">
      <c r="B84" s="7"/>
      <c r="C84" s="5"/>
      <c r="D84" s="2"/>
      <c r="E84"/>
      <c r="F84"/>
      <c r="G84" s="1"/>
      <c r="H84"/>
      <c r="I84"/>
      <c r="J84" s="6"/>
    </row>
    <row r="85" spans="2:10" s="3" customFormat="1" ht="19.5" customHeight="1" x14ac:dyDescent="0.25">
      <c r="B85" s="7"/>
      <c r="C85" s="5"/>
      <c r="D85" s="2"/>
      <c r="E85"/>
      <c r="F85"/>
      <c r="G85" s="1"/>
      <c r="H85"/>
      <c r="I85"/>
      <c r="J85" s="6"/>
    </row>
    <row r="86" spans="2:10" s="3" customFormat="1" ht="19.5" customHeight="1" x14ac:dyDescent="0.25">
      <c r="B86" s="7"/>
      <c r="C86" s="5"/>
      <c r="D86" s="2"/>
      <c r="E86"/>
      <c r="F86"/>
      <c r="G86" s="1"/>
      <c r="H86"/>
      <c r="I86"/>
      <c r="J86" s="6"/>
    </row>
    <row r="87" spans="2:10" s="3" customFormat="1" ht="19.5" customHeight="1" x14ac:dyDescent="0.25">
      <c r="B87" s="7"/>
      <c r="C87" s="5"/>
      <c r="D87" s="2"/>
      <c r="E87"/>
      <c r="F87"/>
      <c r="G87" s="1"/>
      <c r="H87"/>
      <c r="I87"/>
      <c r="J87" s="6"/>
    </row>
    <row r="88" spans="2:10" s="3" customFormat="1" ht="19.5" customHeight="1" x14ac:dyDescent="0.25">
      <c r="B88" s="7"/>
      <c r="C88" s="5"/>
      <c r="D88" s="2"/>
      <c r="E88"/>
      <c r="F88"/>
      <c r="G88" s="1"/>
      <c r="H88"/>
      <c r="I88"/>
      <c r="J88" s="6"/>
    </row>
    <row r="89" spans="2:10" s="3" customFormat="1" ht="19.5" customHeight="1" x14ac:dyDescent="0.25">
      <c r="B89" s="7"/>
      <c r="C89" s="5"/>
      <c r="D89" s="2"/>
      <c r="E89"/>
      <c r="F89"/>
      <c r="G89" s="1"/>
      <c r="H89"/>
      <c r="I89"/>
      <c r="J89" s="6"/>
    </row>
    <row r="90" spans="2:10" s="3" customFormat="1" ht="19.5" customHeight="1" x14ac:dyDescent="0.25">
      <c r="B90" s="7"/>
      <c r="C90" s="5"/>
      <c r="D90" s="2"/>
      <c r="E90"/>
      <c r="F90"/>
      <c r="G90" s="1"/>
      <c r="H90"/>
      <c r="I90"/>
      <c r="J90" s="6"/>
    </row>
    <row r="91" spans="2:10" s="3" customFormat="1" ht="19.5" customHeight="1" x14ac:dyDescent="0.25">
      <c r="B91" s="7"/>
      <c r="C91" s="5"/>
      <c r="D91" s="2"/>
      <c r="E91"/>
      <c r="F91"/>
      <c r="G91" s="1"/>
      <c r="H91"/>
      <c r="I91"/>
      <c r="J91" s="6"/>
    </row>
    <row r="92" spans="2:10" s="3" customFormat="1" ht="19.5" customHeight="1" x14ac:dyDescent="0.25">
      <c r="B92" s="7"/>
      <c r="C92" s="5"/>
      <c r="D92" s="2"/>
      <c r="E92"/>
      <c r="F92"/>
      <c r="G92" s="1"/>
      <c r="H92"/>
      <c r="I92"/>
      <c r="J92" s="6"/>
    </row>
    <row r="93" spans="2:10" s="3" customFormat="1" ht="19.5" customHeight="1" x14ac:dyDescent="0.25">
      <c r="B93" s="7"/>
      <c r="C93" s="5"/>
      <c r="D93" s="2"/>
      <c r="E93"/>
      <c r="F93"/>
      <c r="G93" s="1"/>
      <c r="H93"/>
      <c r="I93"/>
      <c r="J93" s="6"/>
    </row>
    <row r="94" spans="2:10" s="3" customFormat="1" ht="15" customHeight="1" x14ac:dyDescent="0.25">
      <c r="B94" s="7"/>
      <c r="C94" s="5"/>
      <c r="D94" s="2"/>
      <c r="E94"/>
      <c r="F94"/>
      <c r="G94" s="1"/>
      <c r="H94"/>
      <c r="I94"/>
      <c r="J94" s="6"/>
    </row>
    <row r="95" spans="2:10" s="3" customFormat="1" ht="19.5" customHeight="1" x14ac:dyDescent="0.25">
      <c r="B95" s="7"/>
      <c r="C95" s="5"/>
      <c r="D95" s="2"/>
      <c r="E95"/>
      <c r="F95"/>
      <c r="G95" s="1"/>
      <c r="H95"/>
      <c r="I95"/>
      <c r="J95" s="6"/>
    </row>
    <row r="96" spans="2:10" s="3" customFormat="1" ht="19.5" customHeight="1" x14ac:dyDescent="0.25">
      <c r="B96" s="7"/>
      <c r="C96" s="5"/>
      <c r="D96" s="2"/>
      <c r="E96"/>
      <c r="F96"/>
      <c r="G96" s="1"/>
      <c r="H96"/>
      <c r="I96"/>
      <c r="J96" s="6"/>
    </row>
    <row r="97" spans="2:10" s="3" customFormat="1" ht="19.5" customHeight="1" x14ac:dyDescent="0.25">
      <c r="B97" s="7"/>
      <c r="C97" s="5"/>
      <c r="D97" s="2"/>
      <c r="E97"/>
      <c r="F97"/>
      <c r="G97" s="1"/>
      <c r="H97"/>
      <c r="I97"/>
      <c r="J97" s="6"/>
    </row>
    <row r="98" spans="2:10" s="3" customFormat="1" ht="19.5" customHeight="1" x14ac:dyDescent="0.25">
      <c r="B98" s="7"/>
      <c r="C98" s="5"/>
      <c r="D98" s="2"/>
      <c r="E98"/>
      <c r="F98"/>
      <c r="G98" s="1"/>
      <c r="H98"/>
      <c r="I98"/>
      <c r="J98" s="6"/>
    </row>
    <row r="99" spans="2:10" s="3" customFormat="1" ht="19.5" customHeight="1" x14ac:dyDescent="0.25">
      <c r="B99" s="7"/>
      <c r="C99" s="5"/>
      <c r="D99" s="2"/>
      <c r="E99"/>
      <c r="F99"/>
      <c r="G99" s="1"/>
      <c r="H99"/>
      <c r="I99"/>
      <c r="J99" s="6"/>
    </row>
    <row r="100" spans="2:10" s="3" customFormat="1" ht="19.5" customHeight="1" x14ac:dyDescent="0.25">
      <c r="B100" s="7"/>
      <c r="C100" s="5"/>
      <c r="D100" s="2"/>
      <c r="E100"/>
      <c r="F100"/>
      <c r="G100" s="1"/>
      <c r="H100"/>
      <c r="I100"/>
      <c r="J100" s="6"/>
    </row>
    <row r="101" spans="2:10" s="3" customFormat="1" ht="19.5" customHeight="1" x14ac:dyDescent="0.25">
      <c r="B101" s="7"/>
      <c r="C101" s="5"/>
      <c r="D101" s="2"/>
      <c r="E101"/>
      <c r="F101"/>
      <c r="G101" s="1"/>
      <c r="H101"/>
      <c r="I101"/>
      <c r="J101" s="6"/>
    </row>
    <row r="102" spans="2:10" s="3" customFormat="1" ht="19.5" customHeight="1" x14ac:dyDescent="0.25">
      <c r="B102" s="7"/>
      <c r="C102" s="5"/>
      <c r="D102" s="2"/>
      <c r="E102"/>
      <c r="F102"/>
      <c r="G102" s="1"/>
      <c r="H102"/>
      <c r="I102"/>
      <c r="J102" s="6"/>
    </row>
    <row r="103" spans="2:10" s="3" customFormat="1" ht="19.5" customHeight="1" x14ac:dyDescent="0.25">
      <c r="B103" s="7"/>
      <c r="C103" s="5"/>
      <c r="D103" s="2"/>
      <c r="E103"/>
      <c r="F103"/>
      <c r="G103" s="1"/>
      <c r="H103"/>
      <c r="I103"/>
      <c r="J103" s="6"/>
    </row>
    <row r="104" spans="2:10" s="3" customFormat="1" ht="15" customHeight="1" x14ac:dyDescent="0.25">
      <c r="B104" s="7"/>
      <c r="C104" s="5"/>
      <c r="D104" s="2"/>
      <c r="E104"/>
      <c r="F104"/>
      <c r="G104" s="1"/>
      <c r="H104"/>
      <c r="I104"/>
      <c r="J104" s="6"/>
    </row>
    <row r="105" spans="2:10" s="3" customFormat="1" ht="19.5" customHeight="1" x14ac:dyDescent="0.25">
      <c r="B105" s="7"/>
      <c r="C105" s="5"/>
      <c r="D105" s="2"/>
      <c r="E105"/>
      <c r="F105"/>
      <c r="G105" s="1"/>
      <c r="H105"/>
      <c r="I105"/>
      <c r="J105" s="6"/>
    </row>
    <row r="106" spans="2:10" s="3" customFormat="1" ht="19.5" customHeight="1" x14ac:dyDescent="0.25">
      <c r="B106" s="7"/>
      <c r="C106" s="5"/>
      <c r="D106" s="2"/>
      <c r="E106"/>
      <c r="F106"/>
      <c r="G106" s="1"/>
      <c r="H106"/>
      <c r="I106"/>
      <c r="J106" s="6"/>
    </row>
    <row r="107" spans="2:10" s="3" customFormat="1" ht="19.5" customHeight="1" x14ac:dyDescent="0.25">
      <c r="B107" s="7"/>
      <c r="C107" s="5"/>
      <c r="D107" s="2"/>
      <c r="E107"/>
      <c r="F107"/>
      <c r="G107" s="1"/>
      <c r="H107"/>
      <c r="I107"/>
      <c r="J107" s="6"/>
    </row>
    <row r="108" spans="2:10" s="3" customFormat="1" ht="19.5" customHeight="1" x14ac:dyDescent="0.25">
      <c r="B108" s="7"/>
      <c r="C108" s="5"/>
      <c r="D108" s="2"/>
      <c r="E108"/>
      <c r="F108"/>
      <c r="G108" s="1"/>
      <c r="H108"/>
      <c r="I108"/>
      <c r="J108" s="6"/>
    </row>
    <row r="109" spans="2:10" s="3" customFormat="1" ht="19.5" customHeight="1" x14ac:dyDescent="0.25">
      <c r="B109" s="7"/>
      <c r="C109" s="5"/>
      <c r="D109" s="2"/>
      <c r="E109"/>
      <c r="F109"/>
      <c r="G109" s="1"/>
      <c r="H109"/>
      <c r="I109"/>
      <c r="J109" s="6"/>
    </row>
    <row r="110" spans="2:10" s="3" customFormat="1" ht="19.5" customHeight="1" x14ac:dyDescent="0.25">
      <c r="B110" s="7"/>
      <c r="C110" s="5"/>
      <c r="D110" s="2"/>
      <c r="E110"/>
      <c r="F110"/>
      <c r="G110" s="1"/>
      <c r="H110"/>
      <c r="I110"/>
      <c r="J110" s="6"/>
    </row>
    <row r="111" spans="2:10" s="3" customFormat="1" ht="19.5" customHeight="1" x14ac:dyDescent="0.25">
      <c r="B111" s="7"/>
      <c r="C111" s="5"/>
      <c r="D111" s="2"/>
      <c r="E111"/>
      <c r="F111"/>
      <c r="G111" s="1"/>
      <c r="H111"/>
      <c r="I111"/>
      <c r="J111" s="6"/>
    </row>
    <row r="112" spans="2:10" s="3" customFormat="1" ht="19.5" customHeight="1" x14ac:dyDescent="0.25">
      <c r="B112" s="7"/>
      <c r="C112" s="5"/>
      <c r="D112" s="2"/>
      <c r="E112"/>
      <c r="F112"/>
      <c r="G112" s="1"/>
      <c r="H112"/>
      <c r="I112"/>
      <c r="J112" s="6"/>
    </row>
    <row r="113" spans="1:19" s="3" customFormat="1" ht="19.5" customHeight="1" x14ac:dyDescent="0.25">
      <c r="B113" s="7"/>
      <c r="C113" s="5"/>
      <c r="D113" s="2"/>
      <c r="E113"/>
      <c r="F113"/>
      <c r="G113" s="1"/>
      <c r="H113"/>
      <c r="I113"/>
      <c r="J113" s="6"/>
    </row>
    <row r="114" spans="1:19" s="3" customFormat="1" ht="15" customHeight="1" x14ac:dyDescent="0.25">
      <c r="A114" s="33"/>
      <c r="B114" s="34"/>
      <c r="C114" s="4"/>
      <c r="F114" s="35"/>
      <c r="I114" s="6"/>
      <c r="K114" s="7"/>
      <c r="L114" s="5"/>
      <c r="M114" s="2"/>
      <c r="N114"/>
      <c r="O114"/>
      <c r="P114" s="1"/>
      <c r="Q114"/>
      <c r="R114"/>
      <c r="S114" s="6"/>
    </row>
    <row r="115" spans="1:19" s="3" customFormat="1" ht="19.5" customHeight="1" x14ac:dyDescent="0.25">
      <c r="B115" s="7"/>
      <c r="C115" s="5"/>
      <c r="D115" s="2"/>
      <c r="E115"/>
      <c r="F115"/>
      <c r="G115" s="1"/>
      <c r="H115"/>
      <c r="I115"/>
      <c r="J115" s="6"/>
    </row>
    <row r="116" spans="1:19" s="3" customFormat="1" ht="19.5" customHeight="1" x14ac:dyDescent="0.25">
      <c r="B116" s="7"/>
      <c r="C116" s="5"/>
      <c r="D116" s="2"/>
      <c r="E116"/>
      <c r="F116"/>
      <c r="G116" s="1"/>
      <c r="H116"/>
      <c r="I116"/>
      <c r="J116" s="6"/>
    </row>
    <row r="117" spans="1:19" s="3" customFormat="1" ht="19.5" customHeight="1" x14ac:dyDescent="0.25">
      <c r="B117" s="7"/>
      <c r="C117" s="5"/>
      <c r="D117" s="2"/>
      <c r="E117"/>
      <c r="F117"/>
      <c r="G117" s="1"/>
      <c r="H117"/>
      <c r="I117"/>
      <c r="J117" s="6"/>
    </row>
    <row r="118" spans="1:19" s="3" customFormat="1" ht="19.5" customHeight="1" x14ac:dyDescent="0.25">
      <c r="B118" s="7"/>
      <c r="C118" s="5"/>
      <c r="D118" s="2"/>
      <c r="E118"/>
      <c r="F118"/>
      <c r="G118" s="1"/>
      <c r="H118"/>
      <c r="I118"/>
      <c r="J118" s="6"/>
    </row>
    <row r="119" spans="1:19" s="3" customFormat="1" ht="19.5" customHeight="1" x14ac:dyDescent="0.25">
      <c r="B119" s="7"/>
      <c r="C119" s="5"/>
      <c r="D119" s="2"/>
      <c r="E119"/>
      <c r="F119"/>
      <c r="G119" s="1"/>
      <c r="H119"/>
      <c r="I119"/>
      <c r="J119" s="6"/>
    </row>
    <row r="120" spans="1:19" s="3" customFormat="1" ht="19.5" customHeight="1" x14ac:dyDescent="0.25">
      <c r="B120" s="7"/>
      <c r="C120" s="5"/>
      <c r="D120" s="2"/>
      <c r="E120"/>
      <c r="F120"/>
      <c r="G120" s="1"/>
      <c r="H120"/>
      <c r="I120"/>
      <c r="J120" s="6"/>
    </row>
    <row r="121" spans="1:19" s="3" customFormat="1" ht="19.5" customHeight="1" x14ac:dyDescent="0.25">
      <c r="B121" s="7"/>
      <c r="C121" s="5"/>
      <c r="D121" s="2"/>
      <c r="E121"/>
      <c r="F121"/>
      <c r="G121" s="1"/>
      <c r="H121"/>
      <c r="I121"/>
      <c r="J121" s="6"/>
    </row>
    <row r="122" spans="1:19" s="3" customFormat="1" ht="19.5" customHeight="1" x14ac:dyDescent="0.25">
      <c r="B122" s="7"/>
      <c r="C122" s="5"/>
      <c r="D122" s="2"/>
      <c r="E122"/>
      <c r="F122"/>
      <c r="G122" s="1"/>
      <c r="H122"/>
      <c r="I122"/>
      <c r="J122" s="6"/>
    </row>
    <row r="123" spans="1:19" s="3" customFormat="1" ht="19.5" customHeight="1" x14ac:dyDescent="0.25">
      <c r="B123" s="7"/>
      <c r="C123" s="5"/>
      <c r="D123" s="2"/>
      <c r="E123"/>
      <c r="F123"/>
      <c r="G123" s="1"/>
      <c r="H123"/>
      <c r="I123"/>
      <c r="J123" s="6"/>
    </row>
    <row r="124" spans="1:19" s="3" customFormat="1" ht="15" customHeight="1" x14ac:dyDescent="0.25">
      <c r="B124" s="7"/>
      <c r="C124" s="5"/>
      <c r="D124" s="2"/>
      <c r="E124"/>
      <c r="F124"/>
      <c r="G124" s="1"/>
      <c r="H124"/>
      <c r="I124"/>
      <c r="J124" s="6"/>
    </row>
    <row r="125" spans="1:19" s="3" customFormat="1" ht="19.5" customHeight="1" x14ac:dyDescent="0.25">
      <c r="B125" s="7"/>
      <c r="C125" s="5"/>
      <c r="D125" s="2"/>
      <c r="E125"/>
      <c r="F125"/>
      <c r="G125" s="1"/>
      <c r="H125"/>
      <c r="I125"/>
      <c r="J125" s="6"/>
    </row>
    <row r="126" spans="1:19" s="3" customFormat="1" ht="19.5" customHeight="1" x14ac:dyDescent="0.25">
      <c r="B126" s="7"/>
      <c r="C126" s="5"/>
      <c r="D126" s="2"/>
      <c r="E126"/>
      <c r="F126"/>
      <c r="G126" s="1"/>
      <c r="H126"/>
      <c r="I126"/>
      <c r="J126" s="6"/>
    </row>
    <row r="127" spans="1:19" s="3" customFormat="1" ht="19.5" customHeight="1" x14ac:dyDescent="0.25">
      <c r="B127" s="7"/>
      <c r="C127" s="5"/>
      <c r="D127" s="2"/>
      <c r="E127"/>
      <c r="F127"/>
      <c r="G127" s="1"/>
      <c r="H127"/>
      <c r="I127"/>
      <c r="J127" s="6"/>
    </row>
    <row r="128" spans="1:19" s="3" customFormat="1" ht="19.5" customHeight="1" x14ac:dyDescent="0.25">
      <c r="B128" s="7"/>
      <c r="C128" s="5"/>
      <c r="D128" s="2"/>
      <c r="E128"/>
      <c r="F128"/>
      <c r="G128" s="1"/>
      <c r="H128"/>
      <c r="I128"/>
      <c r="J128" s="6"/>
    </row>
    <row r="129" spans="2:10" s="3" customFormat="1" ht="19.5" customHeight="1" x14ac:dyDescent="0.25">
      <c r="B129" s="7"/>
      <c r="C129" s="5"/>
      <c r="D129" s="2"/>
      <c r="E129"/>
      <c r="F129"/>
      <c r="G129" s="1"/>
      <c r="H129"/>
      <c r="I129"/>
      <c r="J129" s="6"/>
    </row>
    <row r="130" spans="2:10" s="3" customFormat="1" ht="19.5" customHeight="1" x14ac:dyDescent="0.25">
      <c r="B130" s="7"/>
      <c r="C130" s="5"/>
      <c r="D130" s="2"/>
      <c r="E130"/>
      <c r="F130"/>
      <c r="G130" s="1"/>
      <c r="H130"/>
      <c r="I130"/>
      <c r="J130" s="6"/>
    </row>
    <row r="131" spans="2:10" s="3" customFormat="1" ht="19.5" customHeight="1" x14ac:dyDescent="0.25">
      <c r="B131" s="7"/>
      <c r="C131" s="5"/>
      <c r="D131" s="2"/>
      <c r="E131"/>
      <c r="F131"/>
      <c r="G131" s="1"/>
      <c r="H131"/>
      <c r="I131"/>
      <c r="J131" s="6"/>
    </row>
    <row r="132" spans="2:10" s="3" customFormat="1" ht="19.5" customHeight="1" x14ac:dyDescent="0.25">
      <c r="B132" s="7"/>
      <c r="C132" s="5"/>
      <c r="D132" s="2"/>
      <c r="E132"/>
      <c r="F132"/>
      <c r="G132" s="1"/>
      <c r="H132"/>
      <c r="I132"/>
      <c r="J132" s="6"/>
    </row>
    <row r="133" spans="2:10" s="3" customFormat="1" ht="19.5" customHeight="1" x14ac:dyDescent="0.25">
      <c r="B133" s="7"/>
      <c r="C133" s="5"/>
      <c r="D133" s="2"/>
      <c r="E133"/>
      <c r="F133"/>
      <c r="G133" s="1"/>
      <c r="H133"/>
      <c r="I133"/>
      <c r="J133" s="6"/>
    </row>
  </sheetData>
  <mergeCells count="45">
    <mergeCell ref="I21:I23"/>
    <mergeCell ref="C35:C37"/>
    <mergeCell ref="I35:I37"/>
    <mergeCell ref="C38:C40"/>
    <mergeCell ref="I38:I40"/>
    <mergeCell ref="A26:A43"/>
    <mergeCell ref="B26:B43"/>
    <mergeCell ref="C26:C28"/>
    <mergeCell ref="I26:I28"/>
    <mergeCell ref="C29:C31"/>
    <mergeCell ref="I29:I31"/>
    <mergeCell ref="C32:C34"/>
    <mergeCell ref="I32:I34"/>
    <mergeCell ref="C41:C43"/>
    <mergeCell ref="I41:I43"/>
    <mergeCell ref="A46:A63"/>
    <mergeCell ref="B46:B63"/>
    <mergeCell ref="C55:C57"/>
    <mergeCell ref="I55:I57"/>
    <mergeCell ref="C58:C60"/>
    <mergeCell ref="I58:I60"/>
    <mergeCell ref="C61:C63"/>
    <mergeCell ref="I61:I63"/>
    <mergeCell ref="C46:C48"/>
    <mergeCell ref="I46:I48"/>
    <mergeCell ref="C49:C51"/>
    <mergeCell ref="I49:I51"/>
    <mergeCell ref="C52:C54"/>
    <mergeCell ref="I52:I54"/>
    <mergeCell ref="A1:I1"/>
    <mergeCell ref="A2:I2"/>
    <mergeCell ref="A3:I3"/>
    <mergeCell ref="A6:A23"/>
    <mergeCell ref="B6:B23"/>
    <mergeCell ref="C6:C8"/>
    <mergeCell ref="I6:I8"/>
    <mergeCell ref="C9:C11"/>
    <mergeCell ref="I9:I11"/>
    <mergeCell ref="C12:C14"/>
    <mergeCell ref="I12:I14"/>
    <mergeCell ref="C15:C17"/>
    <mergeCell ref="C18:C20"/>
    <mergeCell ref="C21:C23"/>
    <mergeCell ref="I15:I17"/>
    <mergeCell ref="I18:I20"/>
  </mergeCells>
  <printOptions horizontalCentered="1"/>
  <pageMargins left="0.7" right="0.7" top="0.75" bottom="0.75" header="0.3" footer="0.3"/>
  <pageSetup paperSize="14" scale="8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zoomScale="93" zoomScaleNormal="93" workbookViewId="0">
      <selection activeCell="A4" sqref="A4:H9"/>
    </sheetView>
  </sheetViews>
  <sheetFormatPr baseColWidth="10" defaultRowHeight="15" x14ac:dyDescent="0.25"/>
  <cols>
    <col min="1" max="1" width="14.42578125" style="2" customWidth="1"/>
    <col min="2" max="2" width="28" style="3" customWidth="1"/>
    <col min="3" max="3" width="16.28515625" style="3" customWidth="1"/>
    <col min="4" max="4" width="11.85546875" style="3" bestFit="1" customWidth="1"/>
    <col min="5" max="5" width="11.42578125" style="3" bestFit="1" customWidth="1"/>
    <col min="6" max="6" width="19.85546875" style="4" bestFit="1" customWidth="1"/>
    <col min="7" max="7" width="13.140625" style="4" customWidth="1"/>
    <col min="8" max="8" width="11.42578125" style="4" bestFit="1" customWidth="1"/>
  </cols>
  <sheetData>
    <row r="1" spans="1:8" ht="24.75" customHeight="1" x14ac:dyDescent="0.25">
      <c r="A1" s="132" t="s">
        <v>40</v>
      </c>
      <c r="B1" s="132"/>
      <c r="C1" s="132"/>
      <c r="D1" s="132"/>
      <c r="E1" s="132"/>
      <c r="F1" s="132"/>
      <c r="G1" s="132"/>
      <c r="H1" s="132"/>
    </row>
    <row r="2" spans="1:8" ht="56.25" customHeight="1" x14ac:dyDescent="0.25">
      <c r="A2" s="133" t="s">
        <v>65</v>
      </c>
      <c r="B2" s="133"/>
      <c r="C2" s="133"/>
      <c r="D2" s="133"/>
      <c r="E2" s="133"/>
      <c r="F2" s="133"/>
      <c r="G2" s="133"/>
      <c r="H2" s="133"/>
    </row>
    <row r="3" spans="1:8" ht="37.5" customHeight="1" x14ac:dyDescent="0.25">
      <c r="A3"/>
      <c r="B3"/>
      <c r="C3"/>
      <c r="D3"/>
      <c r="E3"/>
      <c r="F3"/>
      <c r="G3"/>
      <c r="H3"/>
    </row>
    <row r="4" spans="1:8" ht="38.25" x14ac:dyDescent="0.25">
      <c r="A4" s="76" t="s">
        <v>21</v>
      </c>
      <c r="B4" s="76" t="s">
        <v>34</v>
      </c>
      <c r="C4" s="74" t="s">
        <v>51</v>
      </c>
      <c r="D4" s="74" t="s">
        <v>56</v>
      </c>
      <c r="E4" s="74" t="s">
        <v>57</v>
      </c>
      <c r="F4" s="74" t="s">
        <v>77</v>
      </c>
      <c r="G4" s="74" t="s">
        <v>58</v>
      </c>
      <c r="H4" s="74" t="s">
        <v>59</v>
      </c>
    </row>
    <row r="5" spans="1:8" ht="23.25" customHeight="1" x14ac:dyDescent="0.25">
      <c r="A5" s="23">
        <v>1</v>
      </c>
      <c r="B5" s="36" t="s">
        <v>52</v>
      </c>
      <c r="C5" s="87">
        <v>0.83</v>
      </c>
      <c r="D5" s="87">
        <v>0.77</v>
      </c>
      <c r="E5" s="87">
        <v>0.6</v>
      </c>
      <c r="F5" s="25">
        <v>0.93</v>
      </c>
      <c r="G5" s="25">
        <v>0.56999999999999995</v>
      </c>
      <c r="H5" s="25">
        <v>0.67</v>
      </c>
    </row>
    <row r="6" spans="1:8" ht="33.75" customHeight="1" x14ac:dyDescent="0.25">
      <c r="A6" s="23">
        <v>2</v>
      </c>
      <c r="B6" s="37" t="s">
        <v>49</v>
      </c>
      <c r="C6" s="25">
        <v>0.84</v>
      </c>
      <c r="D6" s="25">
        <v>0.62</v>
      </c>
      <c r="E6" s="25">
        <v>0.48</v>
      </c>
      <c r="F6" s="25">
        <v>0.82</v>
      </c>
      <c r="G6" s="25">
        <v>0.43</v>
      </c>
      <c r="H6" s="25">
        <v>0.49</v>
      </c>
    </row>
    <row r="7" spans="1:8" ht="23.25" customHeight="1" x14ac:dyDescent="0.25">
      <c r="A7" s="23">
        <v>3</v>
      </c>
      <c r="B7" s="37" t="s">
        <v>17</v>
      </c>
      <c r="C7" s="25">
        <v>0.84</v>
      </c>
      <c r="D7" s="25">
        <v>0.72</v>
      </c>
      <c r="E7" s="25">
        <v>0.52</v>
      </c>
      <c r="F7" s="25">
        <v>0.85</v>
      </c>
      <c r="G7" s="25">
        <v>0.5</v>
      </c>
      <c r="H7" s="25">
        <v>0.62</v>
      </c>
    </row>
    <row r="8" spans="1:8" ht="18.75" customHeight="1" x14ac:dyDescent="0.25">
      <c r="A8" s="130" t="s">
        <v>46</v>
      </c>
      <c r="B8" s="131"/>
      <c r="C8" s="88">
        <f>AVERAGE(C5:C7)</f>
        <v>0.83666666666666656</v>
      </c>
      <c r="D8" s="88">
        <f t="shared" ref="D8:H8" si="0">AVERAGE(D5:D7)</f>
        <v>0.70333333333333348</v>
      </c>
      <c r="E8" s="88">
        <f t="shared" si="0"/>
        <v>0.53333333333333333</v>
      </c>
      <c r="F8" s="91">
        <f t="shared" si="0"/>
        <v>0.8666666666666667</v>
      </c>
      <c r="G8" s="88">
        <f t="shared" si="0"/>
        <v>0.5</v>
      </c>
      <c r="H8" s="88">
        <f t="shared" si="0"/>
        <v>0.59333333333333338</v>
      </c>
    </row>
    <row r="9" spans="1:8" x14ac:dyDescent="0.25">
      <c r="A9" s="134" t="s">
        <v>75</v>
      </c>
      <c r="B9" s="134"/>
      <c r="C9" s="93">
        <v>5733737</v>
      </c>
      <c r="D9" s="93">
        <v>8349600</v>
      </c>
      <c r="E9" s="94">
        <v>6898430</v>
      </c>
      <c r="F9" s="95">
        <v>6566622</v>
      </c>
      <c r="G9" s="93">
        <v>8586585</v>
      </c>
      <c r="H9" s="93">
        <v>9876405</v>
      </c>
    </row>
    <row r="10" spans="1:8" x14ac:dyDescent="0.25">
      <c r="A10" s="30"/>
    </row>
  </sheetData>
  <mergeCells count="4">
    <mergeCell ref="A8:B8"/>
    <mergeCell ref="A1:H1"/>
    <mergeCell ref="A2:H2"/>
    <mergeCell ref="A9:B9"/>
  </mergeCells>
  <printOptions horizontalCentered="1"/>
  <pageMargins left="0.25" right="0.25" top="0.75" bottom="0.75" header="0.3" footer="0.3"/>
  <pageSetup paperSize="14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Normal="100" zoomScaleSheetLayoutView="100" workbookViewId="0">
      <selection activeCell="E18" sqref="E18"/>
    </sheetView>
  </sheetViews>
  <sheetFormatPr baseColWidth="10" defaultRowHeight="15" x14ac:dyDescent="0.25"/>
  <cols>
    <col min="1" max="1" width="10.28515625" style="3" customWidth="1"/>
    <col min="2" max="2" width="39" style="3" customWidth="1"/>
    <col min="3" max="3" width="11.28515625" style="3" customWidth="1"/>
    <col min="4" max="4" width="17.42578125" style="3" customWidth="1"/>
    <col min="5" max="5" width="16.85546875" style="3" customWidth="1"/>
    <col min="6" max="6" width="4.140625" style="18" customWidth="1"/>
    <col min="7" max="16384" width="11.42578125" style="3"/>
  </cols>
  <sheetData>
    <row r="1" spans="1:6" ht="20.25" customHeight="1" x14ac:dyDescent="0.25">
      <c r="A1" s="136" t="s">
        <v>15</v>
      </c>
      <c r="B1" s="136"/>
      <c r="C1" s="136"/>
      <c r="D1" s="136"/>
      <c r="E1" s="136"/>
      <c r="F1" s="10"/>
    </row>
    <row r="2" spans="1:6" ht="20.25" customHeight="1" x14ac:dyDescent="0.25">
      <c r="A2" s="135" t="s">
        <v>66</v>
      </c>
      <c r="B2" s="135"/>
      <c r="C2" s="135"/>
      <c r="D2" s="135"/>
      <c r="E2" s="135"/>
      <c r="F2" s="11"/>
    </row>
    <row r="3" spans="1:6" ht="20.25" customHeight="1" x14ac:dyDescent="0.25">
      <c r="A3" s="140" t="s">
        <v>63</v>
      </c>
      <c r="B3" s="140"/>
      <c r="C3" s="140"/>
      <c r="D3" s="140"/>
      <c r="E3" s="140"/>
      <c r="F3" s="11"/>
    </row>
    <row r="4" spans="1:6" x14ac:dyDescent="0.25">
      <c r="A4" s="59"/>
      <c r="B4" s="59"/>
      <c r="C4" s="59"/>
      <c r="D4" s="59"/>
      <c r="E4" s="59"/>
      <c r="F4" s="11"/>
    </row>
    <row r="5" spans="1:6" x14ac:dyDescent="0.25">
      <c r="A5" s="60"/>
      <c r="B5" s="60"/>
      <c r="C5" s="60"/>
      <c r="D5" s="60"/>
      <c r="E5" s="60"/>
      <c r="F5" s="12"/>
    </row>
    <row r="6" spans="1:6" ht="15.75" customHeight="1" x14ac:dyDescent="0.25">
      <c r="A6" s="61" t="s">
        <v>19</v>
      </c>
      <c r="B6" s="138" t="s">
        <v>54</v>
      </c>
      <c r="C6" s="139"/>
      <c r="D6" s="61" t="s">
        <v>10</v>
      </c>
      <c r="E6" s="62" t="s">
        <v>78</v>
      </c>
      <c r="F6" s="9"/>
    </row>
    <row r="7" spans="1:6" s="18" customFormat="1" ht="15.75" customHeight="1" x14ac:dyDescent="0.25">
      <c r="A7" s="39"/>
      <c r="B7" s="40"/>
      <c r="C7" s="40"/>
      <c r="D7" s="39"/>
      <c r="E7" s="39"/>
      <c r="F7" s="9"/>
    </row>
    <row r="8" spans="1:6" ht="23.25" customHeight="1" x14ac:dyDescent="0.25">
      <c r="A8" s="77" t="s">
        <v>21</v>
      </c>
      <c r="B8" s="77" t="s">
        <v>22</v>
      </c>
      <c r="C8" s="77" t="s">
        <v>23</v>
      </c>
      <c r="D8" s="77" t="s">
        <v>24</v>
      </c>
      <c r="E8" s="77" t="s">
        <v>25</v>
      </c>
      <c r="F8" s="13"/>
    </row>
    <row r="9" spans="1:6" ht="23.25" customHeight="1" x14ac:dyDescent="0.25">
      <c r="A9" s="41">
        <v>1</v>
      </c>
      <c r="B9" s="82" t="s">
        <v>52</v>
      </c>
      <c r="C9" s="83">
        <v>9</v>
      </c>
      <c r="D9" s="42">
        <v>119385</v>
      </c>
      <c r="E9" s="42">
        <f>+D9*C9</f>
        <v>1074465</v>
      </c>
      <c r="F9" s="14"/>
    </row>
    <row r="10" spans="1:6" ht="23.25" customHeight="1" x14ac:dyDescent="0.25">
      <c r="A10" s="41">
        <v>2</v>
      </c>
      <c r="B10" s="82" t="s">
        <v>49</v>
      </c>
      <c r="C10" s="84">
        <v>37</v>
      </c>
      <c r="D10" s="42">
        <v>131500</v>
      </c>
      <c r="E10" s="42">
        <f t="shared" ref="E10:E11" si="0">+D10*C10</f>
        <v>4865500</v>
      </c>
      <c r="F10" s="14"/>
    </row>
    <row r="11" spans="1:6" ht="23.25" customHeight="1" x14ac:dyDescent="0.25">
      <c r="A11" s="41">
        <v>3</v>
      </c>
      <c r="B11" s="82" t="s">
        <v>17</v>
      </c>
      <c r="C11" s="84">
        <v>4</v>
      </c>
      <c r="D11" s="42">
        <v>138000</v>
      </c>
      <c r="E11" s="42">
        <f t="shared" si="0"/>
        <v>552000</v>
      </c>
      <c r="F11" s="14"/>
    </row>
    <row r="12" spans="1:6" ht="23.25" customHeight="1" x14ac:dyDescent="0.25">
      <c r="A12" s="18"/>
      <c r="B12" s="18"/>
      <c r="C12" s="18"/>
      <c r="D12" s="65" t="s">
        <v>12</v>
      </c>
      <c r="E12" s="63">
        <f>SUM(E9:E11)</f>
        <v>6491965</v>
      </c>
      <c r="F12" s="3"/>
    </row>
    <row r="13" spans="1:6" ht="23.25" customHeight="1" x14ac:dyDescent="0.25">
      <c r="A13" s="18"/>
      <c r="B13" s="18"/>
      <c r="C13" s="18"/>
      <c r="D13" s="68" t="s">
        <v>13</v>
      </c>
      <c r="E13" s="64">
        <f>+E12*0.19</f>
        <v>1233473.3500000001</v>
      </c>
      <c r="F13" s="3"/>
    </row>
    <row r="14" spans="1:6" ht="23.25" customHeight="1" x14ac:dyDescent="0.25">
      <c r="A14" s="18"/>
      <c r="B14" s="18"/>
      <c r="C14" s="18"/>
      <c r="D14" s="65" t="s">
        <v>16</v>
      </c>
      <c r="E14" s="63">
        <f>+E12+E13</f>
        <v>7725438.3499999996</v>
      </c>
      <c r="F14" s="3"/>
    </row>
    <row r="15" spans="1:6" ht="23.25" customHeight="1" x14ac:dyDescent="0.25">
      <c r="A15" s="18"/>
      <c r="B15" s="18"/>
      <c r="C15" s="18"/>
      <c r="D15" s="65" t="s">
        <v>76</v>
      </c>
      <c r="E15" s="63">
        <v>1158816</v>
      </c>
      <c r="F15" s="3"/>
    </row>
    <row r="16" spans="1:6" ht="23.25" customHeight="1" x14ac:dyDescent="0.25">
      <c r="A16" s="18"/>
      <c r="B16" s="18"/>
      <c r="C16" s="18"/>
      <c r="D16" s="65" t="s">
        <v>14</v>
      </c>
      <c r="E16" s="63">
        <f>+E14-E15</f>
        <v>6566622.3499999996</v>
      </c>
      <c r="F16" s="3"/>
    </row>
    <row r="17" spans="1:6" ht="23.25" customHeight="1" x14ac:dyDescent="0.25">
      <c r="A17" s="137" t="s">
        <v>74</v>
      </c>
      <c r="B17" s="137"/>
      <c r="C17" s="137"/>
      <c r="D17" s="18"/>
      <c r="E17" s="66"/>
      <c r="F17" s="3"/>
    </row>
    <row r="18" spans="1:6" ht="23.25" customHeight="1" x14ac:dyDescent="0.25">
      <c r="A18" s="137"/>
      <c r="B18" s="137"/>
      <c r="C18" s="137"/>
      <c r="D18" s="18"/>
      <c r="F18" s="3"/>
    </row>
    <row r="19" spans="1:6" ht="23.25" customHeight="1" x14ac:dyDescent="0.25">
      <c r="A19" s="137"/>
      <c r="B19" s="137"/>
      <c r="C19" s="137"/>
      <c r="D19" s="18"/>
      <c r="E19" s="67"/>
      <c r="F19" s="3"/>
    </row>
    <row r="20" spans="1:6" ht="23.25" customHeight="1" x14ac:dyDescent="0.25">
      <c r="A20" s="137"/>
      <c r="B20" s="137"/>
      <c r="C20" s="137"/>
      <c r="D20" s="18"/>
      <c r="F20" s="3"/>
    </row>
    <row r="21" spans="1:6" ht="23.25" customHeight="1" x14ac:dyDescent="0.25">
      <c r="F21" s="15"/>
    </row>
    <row r="22" spans="1:6" ht="23.25" customHeight="1" x14ac:dyDescent="0.25">
      <c r="F22" s="15"/>
    </row>
    <row r="23" spans="1:6" ht="23.25" customHeight="1" x14ac:dyDescent="0.25">
      <c r="F23" s="15"/>
    </row>
    <row r="24" spans="1:6" ht="23.25" customHeight="1" x14ac:dyDescent="0.25">
      <c r="F24" s="15"/>
    </row>
    <row r="25" spans="1:6" ht="23.25" customHeight="1" x14ac:dyDescent="0.25"/>
    <row r="26" spans="1:6" ht="23.25" customHeight="1" x14ac:dyDescent="0.25">
      <c r="F26" s="16"/>
    </row>
    <row r="28" spans="1:6" x14ac:dyDescent="0.25">
      <c r="F28" s="17"/>
    </row>
  </sheetData>
  <mergeCells count="5">
    <mergeCell ref="A2:E2"/>
    <mergeCell ref="A1:E1"/>
    <mergeCell ref="A17:C20"/>
    <mergeCell ref="B6:C6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14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Anexo 1 CumplimRequerimTécnicos</vt:lpstr>
      <vt:lpstr>Anexo 2 Matriz_Evaluación</vt:lpstr>
      <vt:lpstr>Anexo 2 Resumen de Puntajes</vt:lpstr>
      <vt:lpstr>Anexo 3 Cuadro Adjudicación</vt:lpstr>
      <vt:lpstr>'Anexo 1 CumplimRequerimTécnicos'!Área_de_impresión</vt:lpstr>
      <vt:lpstr>'Anexo 2 Matriz_Evaluación'!Área_de_impresión</vt:lpstr>
      <vt:lpstr>'Anexo 2 Resumen de Puntajes'!Área_de_impresión</vt:lpstr>
      <vt:lpstr>'Anexo 3 Cuadro Adjudicación'!Área_de_impresión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Subdireccion de Salud</dc:creator>
  <cp:lastModifiedBy>Yazmin Belen  Soto Roa</cp:lastModifiedBy>
  <cp:lastPrinted>2025-12-03T18:25:08Z</cp:lastPrinted>
  <dcterms:created xsi:type="dcterms:W3CDTF">2024-04-17T17:38:18Z</dcterms:created>
  <dcterms:modified xsi:type="dcterms:W3CDTF">2025-12-29T12:21:25Z</dcterms:modified>
</cp:coreProperties>
</file>